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5 Ejec.POA" sheetId="271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25725"/>
</workbook>
</file>

<file path=xl/calcChain.xml><?xml version="1.0" encoding="utf-8"?>
<calcChain xmlns="http://schemas.openxmlformats.org/spreadsheetml/2006/main">
  <c r="Y31" i="271"/>
  <c r="T31"/>
  <c r="Z31" s="1"/>
  <c r="AA31" s="1"/>
  <c r="O31"/>
  <c r="AA30"/>
  <c r="Z30"/>
  <c r="Y30"/>
  <c r="T30"/>
  <c r="O30"/>
  <c r="Y29"/>
  <c r="T29"/>
  <c r="O29"/>
  <c r="Z29" s="1"/>
  <c r="AA29" s="1"/>
  <c r="Y28"/>
  <c r="T28"/>
  <c r="O28"/>
  <c r="Z28" s="1"/>
  <c r="AA28" s="1"/>
  <c r="Y27"/>
  <c r="Z27" s="1"/>
  <c r="AA27" s="1"/>
  <c r="T27"/>
  <c r="O27"/>
  <c r="Y26"/>
  <c r="Q26"/>
  <c r="P26"/>
  <c r="T26" s="1"/>
  <c r="O26"/>
  <c r="N26"/>
  <c r="M26"/>
  <c r="L26"/>
  <c r="Y25"/>
  <c r="T25"/>
  <c r="P25"/>
  <c r="N25"/>
  <c r="M25"/>
  <c r="L25"/>
  <c r="K25"/>
  <c r="O25" s="1"/>
  <c r="Z25" s="1"/>
  <c r="AA25" s="1"/>
  <c r="Z24"/>
  <c r="AA24" s="1"/>
  <c r="Y24"/>
  <c r="T24"/>
  <c r="O24"/>
  <c r="Y23"/>
  <c r="T23"/>
  <c r="O23"/>
  <c r="Z23" s="1"/>
  <c r="AA23" s="1"/>
  <c r="Y22"/>
  <c r="Q22"/>
  <c r="P22"/>
  <c r="T22" s="1"/>
  <c r="N22"/>
  <c r="O22" s="1"/>
  <c r="Z22" s="1"/>
  <c r="AA22" s="1"/>
  <c r="L22"/>
  <c r="K22"/>
  <c r="Y21"/>
  <c r="T21"/>
  <c r="O21"/>
  <c r="Z21" s="1"/>
  <c r="AA21" s="1"/>
  <c r="Z20"/>
  <c r="AA20" s="1"/>
  <c r="Y20"/>
  <c r="T20"/>
  <c r="O20"/>
  <c r="AD19"/>
  <c r="Y19"/>
  <c r="T19"/>
  <c r="Z19" s="1"/>
  <c r="AA19" s="1"/>
  <c r="O19"/>
  <c r="AD18"/>
  <c r="Y18"/>
  <c r="Q18"/>
  <c r="P18"/>
  <c r="T18" s="1"/>
  <c r="T16" s="1"/>
  <c r="N18"/>
  <c r="M18"/>
  <c r="L18"/>
  <c r="K18"/>
  <c r="O18" s="1"/>
  <c r="J18"/>
  <c r="Z17"/>
  <c r="AA17" s="1"/>
  <c r="Y17"/>
  <c r="T17"/>
  <c r="O17"/>
  <c r="AD16"/>
  <c r="Y16"/>
  <c r="X16"/>
  <c r="W16"/>
  <c r="V16"/>
  <c r="U16"/>
  <c r="S16"/>
  <c r="R16"/>
  <c r="Q16"/>
  <c r="P16"/>
  <c r="N16"/>
  <c r="M16"/>
  <c r="L16"/>
  <c r="K16"/>
  <c r="J16"/>
  <c r="I16"/>
  <c r="Z26" l="1"/>
  <c r="AA26" s="1"/>
  <c r="O16"/>
  <c r="Z16" s="1"/>
  <c r="AA16" s="1"/>
  <c r="Z18"/>
  <c r="AA18" s="1"/>
</calcChain>
</file>

<file path=xl/sharedStrings.xml><?xml version="1.0" encoding="utf-8"?>
<sst xmlns="http://schemas.openxmlformats.org/spreadsheetml/2006/main" count="104" uniqueCount="77">
  <si>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</si>
  <si>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</si>
  <si>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</si>
  <si>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</si>
  <si>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</si>
  <si>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</si>
  <si>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</si>
  <si>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</si>
  <si>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</si>
  <si>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</si>
  <si>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</si>
  <si>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</si>
  <si>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</si>
  <si>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</si>
  <si>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</si>
  <si>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</si>
  <si>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</si>
  <si>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</si>
  <si>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</si>
  <si>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</si>
  <si>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</si>
  <si>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</si>
  <si>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</si>
  <si>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</si>
  <si>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</si>
  <si>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</si>
  <si>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</si>
  <si>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</si>
  <si>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</si>
  <si>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</si>
  <si>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</si>
  <si>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</si>
  <si>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</si>
  <si>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</si>
  <si>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</si>
  <si>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</si>
  <si>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</si>
  <si>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</si>
  <si>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</si>
  <si>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</si>
  <si>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</si>
  <si>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</si>
  <si>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</si>
  <si>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</si>
  <si>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</si>
  <si>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</si>
  <si>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</si>
  <si>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</si>
  <si>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</si>
  <si>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</si>
  <si>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</si>
  <si>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</si>
  <si>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</si>
  <si>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</si>
  <si>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</si>
  <si>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</si>
  <si>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</si>
  <si>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</si>
  <si>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</si>
  <si>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</si>
  <si>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</si>
  <si>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</si>
  <si>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</si>
  <si>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</si>
  <si>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</si>
  <si>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</si>
  <si>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</si>
  <si>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</si>
  <si>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</si>
  <si>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</si>
  <si>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</si>
  <si>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</si>
  <si>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</si>
  <si>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</si>
  <si>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</si>
  <si>
    <t>0</t>
  </si>
  <si>
    <t>1</t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</si>
</sst>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33" fillId="0" borderId="0">
      <alignment vertical="top"/>
    </xf>
  </cellStyleXfs>
  <cellXfs count="111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9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10" xfId="4" applyFont="1" applyFill="1" applyBorder="1" applyAlignment="1">
      <alignment horizontal="left" vertical="center" wrapText="1"/>
    </xf>
    <xf numFmtId="0" fontId="10" fillId="3" borderId="10" xfId="4" applyFont="1" applyFill="1" applyBorder="1" applyAlignment="1">
      <alignment vertical="center" wrapText="1"/>
    </xf>
    <xf numFmtId="0" fontId="14" fillId="0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vertical="center" wrapText="1"/>
    </xf>
    <xf numFmtId="0" fontId="16" fillId="0" borderId="10" xfId="5" applyFont="1" applyFill="1" applyBorder="1" applyAlignment="1">
      <alignment vertical="center"/>
    </xf>
    <xf numFmtId="0" fontId="16" fillId="9" borderId="10" xfId="5" applyFont="1" applyFill="1" applyBorder="1" applyAlignment="1">
      <alignment vertical="center"/>
    </xf>
    <xf numFmtId="0" fontId="16" fillId="4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center" vertical="center" wrapText="1"/>
    </xf>
    <xf numFmtId="0" fontId="18" fillId="7" borderId="10" xfId="4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top" wrapText="1"/>
    </xf>
    <xf numFmtId="0" fontId="2" fillId="0" borderId="10" xfId="4" applyBorder="1"/>
    <xf numFmtId="0" fontId="2" fillId="4" borderId="10" xfId="4" applyFill="1" applyBorder="1"/>
    <xf numFmtId="0" fontId="19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20" fillId="4" borderId="10" xfId="4" applyFont="1" applyFill="1" applyBorder="1" applyAlignment="1">
      <alignment horizontal="center" vertical="top" wrapText="1"/>
    </xf>
    <xf numFmtId="0" fontId="10" fillId="9" borderId="10" xfId="0" applyFont="1" applyFill="1" applyBorder="1" applyAlignment="1">
      <alignment horizontal="center" vertical="top"/>
    </xf>
    <xf numFmtId="9" fontId="20" fillId="4" borderId="10" xfId="4" applyNumberFormat="1" applyFont="1" applyFill="1" applyBorder="1" applyAlignment="1">
      <alignment horizontal="center" vertical="top" wrapText="1"/>
    </xf>
    <xf numFmtId="4" fontId="20" fillId="4" borderId="10" xfId="4" applyNumberFormat="1" applyFont="1" applyFill="1" applyBorder="1" applyAlignment="1">
      <alignment horizontal="center" vertical="top" wrapText="1"/>
    </xf>
    <xf numFmtId="0" fontId="21" fillId="10" borderId="10" xfId="4" applyFont="1" applyFill="1" applyBorder="1" applyAlignment="1">
      <alignment horizontal="center" vertical="top" wrapText="1"/>
    </xf>
    <xf numFmtId="0" fontId="21" fillId="2" borderId="10" xfId="4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justify" vertical="top" wrapText="1"/>
    </xf>
    <xf numFmtId="0" fontId="20" fillId="0" borderId="10" xfId="4" applyNumberFormat="1" applyFont="1" applyFill="1" applyBorder="1" applyAlignment="1">
      <alignment horizontal="center" vertical="top" wrapText="1"/>
    </xf>
    <xf numFmtId="49" fontId="10" fillId="4" borderId="10" xfId="0" applyNumberFormat="1" applyFont="1" applyFill="1" applyBorder="1" applyAlignment="1">
      <alignment horizontal="center" vertical="top"/>
    </xf>
    <xf numFmtId="4" fontId="10" fillId="4" borderId="10" xfId="4" applyNumberFormat="1" applyFont="1" applyFill="1" applyBorder="1" applyAlignment="1">
      <alignment horizontal="center" vertical="top" wrapText="1"/>
    </xf>
    <xf numFmtId="0" fontId="20" fillId="0" borderId="10" xfId="4" applyFont="1" applyFill="1" applyBorder="1" applyAlignment="1">
      <alignment horizontal="center" vertical="top" wrapText="1"/>
    </xf>
    <xf numFmtId="0" fontId="22" fillId="4" borderId="10" xfId="0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0" fontId="25" fillId="4" borderId="10" xfId="4" applyFont="1" applyFill="1" applyBorder="1" applyAlignment="1">
      <alignment horizontal="center" vertical="top" wrapText="1"/>
    </xf>
    <xf numFmtId="0" fontId="24" fillId="9" borderId="10" xfId="0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/>
    </xf>
    <xf numFmtId="9" fontId="25" fillId="4" borderId="10" xfId="4" applyNumberFormat="1" applyFont="1" applyFill="1" applyBorder="1" applyAlignment="1">
      <alignment horizontal="center" vertical="top" wrapText="1"/>
    </xf>
    <xf numFmtId="4" fontId="25" fillId="4" borderId="10" xfId="4" applyNumberFormat="1" applyFont="1" applyFill="1" applyBorder="1" applyAlignment="1">
      <alignment vertical="top" wrapText="1"/>
    </xf>
    <xf numFmtId="0" fontId="24" fillId="4" borderId="10" xfId="6" applyFont="1" applyFill="1" applyBorder="1" applyAlignment="1">
      <alignment horizontal="justify" vertical="top" wrapText="1"/>
    </xf>
    <xf numFmtId="3" fontId="25" fillId="4" borderId="10" xfId="4" applyNumberFormat="1" applyFont="1" applyFill="1" applyBorder="1" applyAlignment="1">
      <alignment horizontal="center" vertical="top" wrapText="1"/>
    </xf>
    <xf numFmtId="3" fontId="26" fillId="4" borderId="10" xfId="4" applyNumberFormat="1" applyFont="1" applyFill="1" applyBorder="1" applyAlignment="1">
      <alignment horizontal="center" vertical="top" wrapText="1"/>
    </xf>
    <xf numFmtId="3" fontId="24" fillId="4" borderId="10" xfId="0" applyNumberFormat="1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 wrapText="1"/>
    </xf>
    <xf numFmtId="9" fontId="24" fillId="4" borderId="10" xfId="4" applyNumberFormat="1" applyFont="1" applyFill="1" applyBorder="1" applyAlignment="1">
      <alignment horizontal="center" vertical="top" wrapText="1"/>
    </xf>
    <xf numFmtId="167" fontId="24" fillId="4" borderId="10" xfId="7" applyFont="1" applyFill="1" applyBorder="1" applyAlignment="1">
      <alignment horizontal="justify" vertical="top" wrapText="1"/>
    </xf>
    <xf numFmtId="49" fontId="24" fillId="0" borderId="10" xfId="0" applyNumberFormat="1" applyFont="1" applyFill="1" applyBorder="1" applyAlignment="1">
      <alignment horizontal="center" vertical="top"/>
    </xf>
    <xf numFmtId="0" fontId="25" fillId="0" borderId="10" xfId="4" applyFont="1" applyFill="1" applyBorder="1" applyAlignment="1">
      <alignment horizontal="center" vertical="top" wrapText="1"/>
    </xf>
    <xf numFmtId="0" fontId="24" fillId="0" borderId="10" xfId="0" applyNumberFormat="1" applyFont="1" applyFill="1" applyBorder="1" applyAlignment="1">
      <alignment horizontal="center" vertical="top"/>
    </xf>
    <xf numFmtId="49" fontId="25" fillId="4" borderId="10" xfId="4" applyNumberFormat="1" applyFont="1" applyFill="1" applyBorder="1" applyAlignment="1">
      <alignment horizontal="center" vertical="top" wrapText="1"/>
    </xf>
    <xf numFmtId="0" fontId="27" fillId="7" borderId="10" xfId="4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27" fillId="7" borderId="10" xfId="4" applyFont="1" applyFill="1" applyBorder="1" applyAlignment="1">
      <alignment horizontal="left"/>
    </xf>
    <xf numFmtId="0" fontId="7" fillId="8" borderId="10" xfId="4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11" fillId="3" borderId="11" xfId="4" applyFont="1" applyFill="1" applyBorder="1" applyAlignment="1">
      <alignment horizontal="right" vertical="center" wrapText="1"/>
    </xf>
    <xf numFmtId="0" fontId="11" fillId="3" borderId="5" xfId="4" applyFont="1" applyFill="1" applyBorder="1" applyAlignment="1">
      <alignment horizontal="right" vertical="center" wrapText="1"/>
    </xf>
    <xf numFmtId="0" fontId="11" fillId="3" borderId="4" xfId="4" applyFont="1" applyFill="1" applyBorder="1" applyAlignment="1">
      <alignment horizontal="right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justify" vertical="top" wrapText="1"/>
    </xf>
    <xf numFmtId="0" fontId="19" fillId="4" borderId="5" xfId="0" applyFont="1" applyFill="1" applyBorder="1" applyAlignment="1">
      <alignment horizontal="justify" vertical="top" wrapText="1"/>
    </xf>
    <xf numFmtId="0" fontId="19" fillId="4" borderId="4" xfId="0" applyFont="1" applyFill="1" applyBorder="1" applyAlignment="1">
      <alignment horizontal="justify" vertical="top" wrapText="1"/>
    </xf>
    <xf numFmtId="0" fontId="10" fillId="4" borderId="10" xfId="4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justify" vertical="justify" wrapText="1"/>
    </xf>
    <xf numFmtId="0" fontId="7" fillId="4" borderId="5" xfId="0" applyFont="1" applyFill="1" applyBorder="1" applyAlignment="1">
      <alignment horizontal="justify" vertical="justify" wrapText="1"/>
    </xf>
    <xf numFmtId="0" fontId="7" fillId="4" borderId="4" xfId="0" applyFont="1" applyFill="1" applyBorder="1" applyAlignment="1">
      <alignment horizontal="justify" vertical="justify" wrapText="1"/>
    </xf>
    <xf numFmtId="0" fontId="10" fillId="4" borderId="11" xfId="4" applyFont="1" applyFill="1" applyBorder="1" applyAlignment="1">
      <alignment horizontal="left" vertical="top" wrapText="1"/>
    </xf>
    <xf numFmtId="0" fontId="10" fillId="4" borderId="5" xfId="4" applyFont="1" applyFill="1" applyBorder="1" applyAlignment="1">
      <alignment horizontal="left" vertical="top" wrapText="1"/>
    </xf>
    <xf numFmtId="0" fontId="10" fillId="4" borderId="4" xfId="4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11" fillId="12" borderId="11" xfId="4" applyFont="1" applyFill="1" applyBorder="1" applyAlignment="1">
      <alignment horizontal="left" vertical="center" wrapText="1"/>
    </xf>
    <xf numFmtId="0" fontId="11" fillId="12" borderId="5" xfId="4" applyFont="1" applyFill="1" applyBorder="1" applyAlignment="1">
      <alignment horizontal="left" vertical="center" wrapText="1"/>
    </xf>
    <xf numFmtId="0" fontId="7" fillId="8" borderId="10" xfId="4" applyFont="1" applyFill="1" applyBorder="1" applyAlignment="1">
      <alignment horizontal="left" vertical="top" wrapText="1"/>
    </xf>
    <xf numFmtId="0" fontId="8" fillId="0" borderId="10" xfId="4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justify" vertical="justify" wrapText="1"/>
    </xf>
    <xf numFmtId="0" fontId="6" fillId="4" borderId="5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justify" vertical="justify" wrapText="1"/>
    </xf>
    <xf numFmtId="0" fontId="6" fillId="0" borderId="11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justify" wrapText="1"/>
    </xf>
    <xf numFmtId="0" fontId="8" fillId="4" borderId="5" xfId="0" applyFont="1" applyFill="1" applyBorder="1" applyAlignment="1">
      <alignment horizontal="justify" vertical="justify" wrapText="1"/>
    </xf>
    <xf numFmtId="0" fontId="8" fillId="4" borderId="4" xfId="0" applyFont="1" applyFill="1" applyBorder="1" applyAlignment="1">
      <alignment horizontal="justify" vertical="justify" wrapText="1"/>
    </xf>
    <xf numFmtId="0" fontId="27" fillId="7" borderId="10" xfId="4" applyFont="1" applyFill="1" applyBorder="1" applyAlignment="1">
      <alignment horizontal="left" vertical="center" wrapText="1"/>
    </xf>
    <xf numFmtId="0" fontId="31" fillId="7" borderId="10" xfId="4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5" fillId="11" borderId="10" xfId="4" applyFont="1" applyFill="1" applyBorder="1" applyAlignment="1">
      <alignment horizontal="center" vertical="center" wrapText="1"/>
    </xf>
    <xf numFmtId="0" fontId="6" fillId="0" borderId="10" xfId="4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justify" vertical="justify" wrapText="1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showGridLines="0" tabSelected="1" view="pageBreakPreview" topLeftCell="B1" zoomScaleNormal="80" zoomScaleSheetLayoutView="100" zoomScalePageLayoutView="70" workbookViewId="0">
      <selection activeCell="B1" sqref="B1:AC1"/>
    </sheetView>
  </sheetViews>
  <sheetFormatPr baseColWidth="10" defaultColWidth="11.42578125" defaultRowHeight="12.75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>
      <c r="B1" s="103" t="s">
        <v>64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5"/>
    </row>
    <row r="2" spans="1:30" s="3" customFormat="1" ht="16.5" customHeight="1">
      <c r="A2" s="2"/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"/>
    </row>
    <row r="3" spans="1:30" s="2" customFormat="1" ht="15">
      <c r="B3" s="107" t="s">
        <v>2</v>
      </c>
      <c r="C3" s="107"/>
      <c r="D3" s="10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30" s="2" customFormat="1" ht="15">
      <c r="B4" s="109" t="s">
        <v>4</v>
      </c>
      <c r="C4" s="109"/>
      <c r="D4" s="109"/>
      <c r="E4" s="110" t="s">
        <v>5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</row>
    <row r="5" spans="1:30" s="2" customFormat="1" ht="15.75" customHeight="1">
      <c r="B5" s="91" t="s">
        <v>6</v>
      </c>
      <c r="C5" s="91"/>
      <c r="D5" s="91"/>
      <c r="E5" s="92" t="s">
        <v>7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4"/>
    </row>
    <row r="6" spans="1:30" s="2" customFormat="1" ht="262.5" customHeight="1">
      <c r="B6" s="95" t="s">
        <v>8</v>
      </c>
      <c r="C6" s="96"/>
      <c r="D6" s="97"/>
      <c r="E6" s="98" t="s">
        <v>65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100"/>
    </row>
    <row r="7" spans="1:30" ht="15" customHeight="1">
      <c r="B7" s="101" t="s">
        <v>66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</row>
    <row r="8" spans="1:30" s="4" customFormat="1" ht="18" customHeight="1">
      <c r="B8" s="78" t="s">
        <v>9</v>
      </c>
      <c r="C8" s="78"/>
      <c r="D8" s="78"/>
      <c r="E8" s="78"/>
      <c r="F8" s="85" t="s">
        <v>10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</row>
    <row r="9" spans="1:30" s="4" customFormat="1" ht="36.75" customHeight="1">
      <c r="B9" s="78" t="s">
        <v>11</v>
      </c>
      <c r="C9" s="78"/>
      <c r="D9" s="78"/>
      <c r="E9" s="78"/>
      <c r="F9" s="79" t="s">
        <v>67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1"/>
    </row>
    <row r="10" spans="1:30" s="4" customFormat="1" ht="15.75" customHeight="1">
      <c r="B10" s="82" t="s">
        <v>12</v>
      </c>
      <c r="C10" s="83"/>
      <c r="D10" s="83"/>
      <c r="E10" s="84"/>
      <c r="F10" s="85" t="s">
        <v>68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</row>
    <row r="11" spans="1:30" s="4" customFormat="1" ht="17.25" customHeight="1">
      <c r="B11" s="88" t="s">
        <v>13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12"/>
    </row>
    <row r="12" spans="1:30" s="4" customFormat="1" ht="18" customHeight="1">
      <c r="B12" s="90" t="s">
        <v>14</v>
      </c>
      <c r="C12" s="90"/>
      <c r="D12" s="90"/>
      <c r="E12" s="90"/>
      <c r="F12" s="66" t="s">
        <v>15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</row>
    <row r="13" spans="1:30" s="4" customFormat="1" ht="17.25" customHeight="1">
      <c r="B13" s="65" t="s">
        <v>16</v>
      </c>
      <c r="C13" s="65"/>
      <c r="D13" s="65"/>
      <c r="E13" s="65"/>
      <c r="F13" s="66" t="s">
        <v>17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1:30" ht="21" customHeight="1">
      <c r="B14" s="13"/>
      <c r="C14" s="69" t="s">
        <v>69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1"/>
    </row>
    <row r="15" spans="1:30" ht="51">
      <c r="B15" s="5" t="s">
        <v>0</v>
      </c>
      <c r="C15" s="72" t="s">
        <v>18</v>
      </c>
      <c r="D15" s="73"/>
      <c r="E15" s="74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14" t="s">
        <v>24</v>
      </c>
      <c r="L15" s="14" t="s">
        <v>25</v>
      </c>
      <c r="M15" s="14" t="s">
        <v>26</v>
      </c>
      <c r="N15" s="14" t="s">
        <v>27</v>
      </c>
      <c r="O15" s="15" t="s">
        <v>28</v>
      </c>
      <c r="P15" s="16" t="s">
        <v>29</v>
      </c>
      <c r="Q15" s="17" t="s">
        <v>30</v>
      </c>
      <c r="R15" s="18" t="s">
        <v>31</v>
      </c>
      <c r="S15" s="18" t="s">
        <v>32</v>
      </c>
      <c r="T15" s="15" t="s">
        <v>33</v>
      </c>
      <c r="U15" s="18" t="s">
        <v>34</v>
      </c>
      <c r="V15" s="18" t="s">
        <v>35</v>
      </c>
      <c r="W15" s="18" t="s">
        <v>36</v>
      </c>
      <c r="X15" s="18" t="s">
        <v>37</v>
      </c>
      <c r="Y15" s="19" t="s">
        <v>38</v>
      </c>
      <c r="Z15" s="20" t="s">
        <v>39</v>
      </c>
      <c r="AA15" s="20" t="s">
        <v>40</v>
      </c>
      <c r="AB15" s="21" t="s">
        <v>70</v>
      </c>
      <c r="AC15" s="20" t="s">
        <v>59</v>
      </c>
    </row>
    <row r="16" spans="1:30" ht="94.5" customHeight="1">
      <c r="B16" s="22">
        <v>2</v>
      </c>
      <c r="C16" s="75" t="s">
        <v>60</v>
      </c>
      <c r="D16" s="76"/>
      <c r="E16" s="77"/>
      <c r="F16" s="23"/>
      <c r="G16" s="24"/>
      <c r="H16" s="25" t="s">
        <v>41</v>
      </c>
      <c r="I16" s="26">
        <f>SUM(I17:I19)</f>
        <v>433</v>
      </c>
      <c r="J16" s="26">
        <f>SUM(J17:J19)</f>
        <v>487</v>
      </c>
      <c r="K16" s="27">
        <f>+K17+K18+K19</f>
        <v>60</v>
      </c>
      <c r="L16" s="27">
        <f>+L17+L18+L19</f>
        <v>74</v>
      </c>
      <c r="M16" s="27">
        <f>+M17+M18+M19</f>
        <v>74</v>
      </c>
      <c r="N16" s="27">
        <f>+N17+N18+N19</f>
        <v>58</v>
      </c>
      <c r="O16" s="28">
        <f>SUM(O17:O19)</f>
        <v>266</v>
      </c>
      <c r="P16" s="27">
        <f>+P17+P18+P19</f>
        <v>63</v>
      </c>
      <c r="Q16" s="29">
        <f>+Q17+Q18+Q19</f>
        <v>45</v>
      </c>
      <c r="R16" s="26">
        <f>+R17+R18+R19</f>
        <v>0</v>
      </c>
      <c r="S16" s="26">
        <f>+S17+S18+S19</f>
        <v>0</v>
      </c>
      <c r="T16" s="28">
        <f>SUM(T17:T19)</f>
        <v>108</v>
      </c>
      <c r="U16" s="26">
        <f>+U17+U18+U19</f>
        <v>0</v>
      </c>
      <c r="V16" s="26">
        <f>+V17+V18+V19</f>
        <v>0</v>
      </c>
      <c r="W16" s="26">
        <f>+W17+W18+W19</f>
        <v>0</v>
      </c>
      <c r="X16" s="26">
        <f>+X17+X18+X19</f>
        <v>0</v>
      </c>
      <c r="Y16" s="28">
        <f>SUM(Y17:Y19)</f>
        <v>0</v>
      </c>
      <c r="Z16" s="28">
        <f t="shared" ref="Z16:Z30" si="0">SUM(O16+T16+Y16)</f>
        <v>374</v>
      </c>
      <c r="AA16" s="30">
        <f t="shared" ref="AA16:AA31" si="1">SUM(Z16/J16)</f>
        <v>0.76796714579055436</v>
      </c>
      <c r="AB16" s="31">
        <v>11038406</v>
      </c>
      <c r="AC16" s="32" t="s">
        <v>42</v>
      </c>
      <c r="AD16" s="33">
        <f>31+31+31+31</f>
        <v>124</v>
      </c>
    </row>
    <row r="17" spans="2:30" ht="66.75" customHeight="1">
      <c r="B17" s="34"/>
      <c r="C17" s="61"/>
      <c r="D17" s="62"/>
      <c r="E17" s="63"/>
      <c r="F17" s="35" t="s">
        <v>61</v>
      </c>
      <c r="G17" s="24"/>
      <c r="H17" s="25" t="s">
        <v>41</v>
      </c>
      <c r="I17" s="26">
        <v>23</v>
      </c>
      <c r="J17" s="26">
        <v>23</v>
      </c>
      <c r="K17" s="27">
        <v>4</v>
      </c>
      <c r="L17" s="27">
        <v>0</v>
      </c>
      <c r="M17" s="27">
        <v>3</v>
      </c>
      <c r="N17" s="27">
        <v>8</v>
      </c>
      <c r="O17" s="28">
        <f t="shared" ref="O17:O31" si="2">SUM(K17:N17)</f>
        <v>15</v>
      </c>
      <c r="P17" s="36">
        <v>3</v>
      </c>
      <c r="Q17" s="29">
        <v>1</v>
      </c>
      <c r="R17" s="37"/>
      <c r="S17" s="37"/>
      <c r="T17" s="28">
        <f t="shared" ref="T17:T31" si="3">SUM(P17:S17)</f>
        <v>4</v>
      </c>
      <c r="U17" s="37"/>
      <c r="V17" s="37"/>
      <c r="W17" s="26"/>
      <c r="X17" s="37"/>
      <c r="Y17" s="28">
        <f t="shared" ref="Y17:Y30" si="4">SUM(U17:X17)</f>
        <v>0</v>
      </c>
      <c r="Z17" s="28">
        <f t="shared" si="0"/>
        <v>19</v>
      </c>
      <c r="AA17" s="30">
        <f t="shared" si="1"/>
        <v>0.82608695652173914</v>
      </c>
      <c r="AB17" s="31"/>
      <c r="AC17" s="38" t="s">
        <v>43</v>
      </c>
      <c r="AD17" s="33">
        <v>0</v>
      </c>
    </row>
    <row r="18" spans="2:30" ht="52.5" customHeight="1">
      <c r="B18" s="23"/>
      <c r="C18" s="61"/>
      <c r="D18" s="62"/>
      <c r="E18" s="63"/>
      <c r="F18" s="35" t="s">
        <v>62</v>
      </c>
      <c r="G18" s="24"/>
      <c r="H18" s="25" t="s">
        <v>41</v>
      </c>
      <c r="I18" s="26">
        <v>350</v>
      </c>
      <c r="J18" s="26">
        <f>350+54</f>
        <v>404</v>
      </c>
      <c r="K18" s="27">
        <f>18+2+33+2+1</f>
        <v>56</v>
      </c>
      <c r="L18" s="27">
        <f>44+10+1+2+1+9</f>
        <v>67</v>
      </c>
      <c r="M18" s="27">
        <f>32+18+8+4+1+1</f>
        <v>64</v>
      </c>
      <c r="N18" s="27">
        <f>25+3+5+4+3+10</f>
        <v>50</v>
      </c>
      <c r="O18" s="28">
        <f t="shared" si="2"/>
        <v>237</v>
      </c>
      <c r="P18" s="39">
        <f>37+3+7+3+1+2+2+2</f>
        <v>57</v>
      </c>
      <c r="Q18" s="29">
        <f>35+1+1+2+2+1+1</f>
        <v>43</v>
      </c>
      <c r="R18" s="26"/>
      <c r="S18" s="26"/>
      <c r="T18" s="28">
        <f t="shared" si="3"/>
        <v>100</v>
      </c>
      <c r="U18" s="26"/>
      <c r="V18" s="26"/>
      <c r="W18" s="26"/>
      <c r="X18" s="37"/>
      <c r="Y18" s="28">
        <f t="shared" si="4"/>
        <v>0</v>
      </c>
      <c r="Z18" s="28">
        <f t="shared" si="0"/>
        <v>337</v>
      </c>
      <c r="AA18" s="30">
        <f t="shared" si="1"/>
        <v>0.83415841584158412</v>
      </c>
      <c r="AB18" s="31"/>
      <c r="AC18" s="38" t="s">
        <v>44</v>
      </c>
      <c r="AD18" s="33">
        <f>21+21+21+21</f>
        <v>84</v>
      </c>
    </row>
    <row r="19" spans="2:30" ht="66.75" customHeight="1">
      <c r="B19" s="34"/>
      <c r="C19" s="61"/>
      <c r="D19" s="62"/>
      <c r="E19" s="63"/>
      <c r="F19" s="35" t="s">
        <v>63</v>
      </c>
      <c r="G19" s="24"/>
      <c r="H19" s="25" t="s">
        <v>41</v>
      </c>
      <c r="I19" s="26">
        <v>60</v>
      </c>
      <c r="J19" s="26">
        <v>60</v>
      </c>
      <c r="K19" s="27">
        <v>0</v>
      </c>
      <c r="L19" s="27">
        <v>7</v>
      </c>
      <c r="M19" s="27">
        <v>7</v>
      </c>
      <c r="N19" s="27">
        <v>0</v>
      </c>
      <c r="O19" s="28">
        <f t="shared" si="2"/>
        <v>14</v>
      </c>
      <c r="P19" s="39">
        <v>3</v>
      </c>
      <c r="Q19" s="29">
        <v>1</v>
      </c>
      <c r="R19" s="26"/>
      <c r="S19" s="37"/>
      <c r="T19" s="28">
        <f t="shared" si="3"/>
        <v>4</v>
      </c>
      <c r="U19" s="26"/>
      <c r="V19" s="26"/>
      <c r="W19" s="26"/>
      <c r="X19" s="37"/>
      <c r="Y19" s="28">
        <f t="shared" si="4"/>
        <v>0</v>
      </c>
      <c r="Z19" s="28">
        <f t="shared" si="0"/>
        <v>18</v>
      </c>
      <c r="AA19" s="30">
        <f t="shared" si="1"/>
        <v>0.3</v>
      </c>
      <c r="AB19" s="31"/>
      <c r="AC19" s="38" t="s">
        <v>45</v>
      </c>
      <c r="AD19" s="33">
        <f>10+10+10+10</f>
        <v>40</v>
      </c>
    </row>
    <row r="20" spans="2:30" ht="125.25" customHeight="1">
      <c r="B20" s="23"/>
      <c r="C20" s="61"/>
      <c r="D20" s="62"/>
      <c r="E20" s="63"/>
      <c r="F20" s="40"/>
      <c r="G20" s="35" t="s">
        <v>71</v>
      </c>
      <c r="H20" s="41" t="s">
        <v>46</v>
      </c>
      <c r="I20" s="42">
        <v>48</v>
      </c>
      <c r="J20" s="42">
        <v>48</v>
      </c>
      <c r="K20" s="43">
        <v>9</v>
      </c>
      <c r="L20" s="43">
        <v>31</v>
      </c>
      <c r="M20" s="43">
        <v>8</v>
      </c>
      <c r="N20" s="43">
        <v>0</v>
      </c>
      <c r="O20" s="44">
        <f t="shared" si="2"/>
        <v>48</v>
      </c>
      <c r="P20" s="43">
        <v>0</v>
      </c>
      <c r="Q20" s="45">
        <v>0</v>
      </c>
      <c r="R20" s="46"/>
      <c r="S20" s="42"/>
      <c r="T20" s="44">
        <f t="shared" si="3"/>
        <v>0</v>
      </c>
      <c r="U20" s="42"/>
      <c r="V20" s="42"/>
      <c r="W20" s="42"/>
      <c r="X20" s="42"/>
      <c r="Y20" s="44">
        <f t="shared" si="4"/>
        <v>0</v>
      </c>
      <c r="Z20" s="44">
        <f t="shared" si="0"/>
        <v>48</v>
      </c>
      <c r="AA20" s="47">
        <f t="shared" si="1"/>
        <v>1</v>
      </c>
      <c r="AB20" s="48"/>
      <c r="AC20" s="31" t="s">
        <v>47</v>
      </c>
    </row>
    <row r="21" spans="2:30" ht="32.25" customHeight="1">
      <c r="B21" s="23"/>
      <c r="C21" s="61"/>
      <c r="D21" s="62"/>
      <c r="E21" s="63"/>
      <c r="F21" s="40"/>
      <c r="G21" s="49" t="s">
        <v>48</v>
      </c>
      <c r="H21" s="50" t="s">
        <v>49</v>
      </c>
      <c r="I21" s="42">
        <v>300</v>
      </c>
      <c r="J21" s="42">
        <v>300</v>
      </c>
      <c r="K21" s="43">
        <v>10</v>
      </c>
      <c r="L21" s="43">
        <v>7</v>
      </c>
      <c r="M21" s="43">
        <v>2</v>
      </c>
      <c r="N21" s="43">
        <v>3</v>
      </c>
      <c r="O21" s="44">
        <f t="shared" si="2"/>
        <v>22</v>
      </c>
      <c r="P21" s="43">
        <v>4</v>
      </c>
      <c r="Q21" s="45">
        <v>8</v>
      </c>
      <c r="R21" s="42"/>
      <c r="S21" s="42"/>
      <c r="T21" s="44">
        <f t="shared" si="3"/>
        <v>12</v>
      </c>
      <c r="U21" s="42"/>
      <c r="V21" s="42"/>
      <c r="W21" s="42"/>
      <c r="X21" s="42"/>
      <c r="Y21" s="44">
        <f t="shared" si="4"/>
        <v>0</v>
      </c>
      <c r="Z21" s="44">
        <f t="shared" si="0"/>
        <v>34</v>
      </c>
      <c r="AA21" s="47">
        <f t="shared" si="1"/>
        <v>0.11333333333333333</v>
      </c>
      <c r="AB21" s="31"/>
      <c r="AC21" s="31" t="s">
        <v>45</v>
      </c>
    </row>
    <row r="22" spans="2:30" ht="16.5" customHeight="1">
      <c r="B22" s="23"/>
      <c r="C22" s="61"/>
      <c r="D22" s="62"/>
      <c r="E22" s="63"/>
      <c r="F22" s="40"/>
      <c r="G22" s="49" t="s">
        <v>50</v>
      </c>
      <c r="H22" s="51" t="s">
        <v>41</v>
      </c>
      <c r="I22" s="52">
        <v>1000</v>
      </c>
      <c r="J22" s="52">
        <v>1000</v>
      </c>
      <c r="K22" s="43">
        <f>8+10</f>
        <v>18</v>
      </c>
      <c r="L22" s="43">
        <f>7+46</f>
        <v>53</v>
      </c>
      <c r="M22" s="43">
        <v>61</v>
      </c>
      <c r="N22" s="43">
        <f>14+3</f>
        <v>17</v>
      </c>
      <c r="O22" s="44">
        <f t="shared" si="2"/>
        <v>149</v>
      </c>
      <c r="P22" s="43">
        <f>4+11</f>
        <v>15</v>
      </c>
      <c r="Q22" s="45">
        <f>8+1</f>
        <v>9</v>
      </c>
      <c r="R22" s="42"/>
      <c r="S22" s="42"/>
      <c r="T22" s="44">
        <f t="shared" si="3"/>
        <v>24</v>
      </c>
      <c r="U22" s="42"/>
      <c r="V22" s="42"/>
      <c r="W22" s="42"/>
      <c r="X22" s="42"/>
      <c r="Y22" s="44">
        <f t="shared" si="4"/>
        <v>0</v>
      </c>
      <c r="Z22" s="44">
        <f t="shared" si="0"/>
        <v>173</v>
      </c>
      <c r="AA22" s="47">
        <f t="shared" si="1"/>
        <v>0.17299999999999999</v>
      </c>
      <c r="AB22" s="48"/>
      <c r="AC22" s="31" t="s">
        <v>45</v>
      </c>
    </row>
    <row r="23" spans="2:30" ht="107.25" customHeight="1">
      <c r="B23" s="23"/>
      <c r="C23" s="61"/>
      <c r="D23" s="62"/>
      <c r="E23" s="63"/>
      <c r="F23" s="40"/>
      <c r="G23" s="49" t="s">
        <v>51</v>
      </c>
      <c r="H23" s="51" t="s">
        <v>41</v>
      </c>
      <c r="I23" s="42">
        <v>35</v>
      </c>
      <c r="J23" s="42">
        <v>35</v>
      </c>
      <c r="K23" s="43">
        <v>2</v>
      </c>
      <c r="L23" s="43">
        <v>5</v>
      </c>
      <c r="M23" s="43">
        <v>2</v>
      </c>
      <c r="N23" s="43">
        <v>2</v>
      </c>
      <c r="O23" s="44">
        <f t="shared" si="2"/>
        <v>11</v>
      </c>
      <c r="P23" s="43">
        <v>4</v>
      </c>
      <c r="Q23" s="45">
        <v>3</v>
      </c>
      <c r="R23" s="42"/>
      <c r="S23" s="42"/>
      <c r="T23" s="44">
        <f t="shared" si="3"/>
        <v>7</v>
      </c>
      <c r="U23" s="42"/>
      <c r="V23" s="53"/>
      <c r="W23" s="42"/>
      <c r="X23" s="53"/>
      <c r="Y23" s="44">
        <f t="shared" si="4"/>
        <v>0</v>
      </c>
      <c r="Z23" s="44">
        <f t="shared" si="0"/>
        <v>18</v>
      </c>
      <c r="AA23" s="54">
        <f t="shared" si="1"/>
        <v>0.51428571428571423</v>
      </c>
      <c r="AB23" s="48"/>
      <c r="AC23" s="31" t="s">
        <v>43</v>
      </c>
    </row>
    <row r="24" spans="2:30" ht="40.5" customHeight="1">
      <c r="B24" s="23"/>
      <c r="C24" s="61"/>
      <c r="D24" s="62"/>
      <c r="E24" s="63"/>
      <c r="F24" s="40"/>
      <c r="G24" s="49" t="s">
        <v>52</v>
      </c>
      <c r="H24" s="51" t="s">
        <v>41</v>
      </c>
      <c r="I24" s="42">
        <v>500</v>
      </c>
      <c r="J24" s="42">
        <v>500</v>
      </c>
      <c r="K24" s="43">
        <v>36</v>
      </c>
      <c r="L24" s="43">
        <v>112</v>
      </c>
      <c r="M24" s="43">
        <v>34</v>
      </c>
      <c r="N24" s="43">
        <v>39</v>
      </c>
      <c r="O24" s="44">
        <f t="shared" si="2"/>
        <v>221</v>
      </c>
      <c r="P24" s="43">
        <v>39</v>
      </c>
      <c r="Q24" s="45">
        <v>40</v>
      </c>
      <c r="R24" s="42"/>
      <c r="S24" s="42"/>
      <c r="T24" s="44">
        <f t="shared" si="3"/>
        <v>79</v>
      </c>
      <c r="U24" s="42"/>
      <c r="V24" s="53"/>
      <c r="W24" s="42"/>
      <c r="X24" s="53"/>
      <c r="Y24" s="44">
        <f t="shared" si="4"/>
        <v>0</v>
      </c>
      <c r="Z24" s="44">
        <f t="shared" si="0"/>
        <v>300</v>
      </c>
      <c r="AA24" s="54">
        <f t="shared" si="1"/>
        <v>0.6</v>
      </c>
      <c r="AB24" s="48"/>
      <c r="AC24" s="31" t="s">
        <v>43</v>
      </c>
    </row>
    <row r="25" spans="2:30" ht="36.75" customHeight="1">
      <c r="B25" s="23"/>
      <c r="C25" s="61"/>
      <c r="D25" s="62"/>
      <c r="E25" s="63"/>
      <c r="F25" s="40"/>
      <c r="G25" s="49" t="s">
        <v>53</v>
      </c>
      <c r="H25" s="51" t="s">
        <v>41</v>
      </c>
      <c r="I25" s="52">
        <v>1050</v>
      </c>
      <c r="J25" s="52">
        <v>1050</v>
      </c>
      <c r="K25" s="43">
        <f>133+8+33+2+1</f>
        <v>177</v>
      </c>
      <c r="L25" s="43">
        <f>196+40+1+1+2+3</f>
        <v>243</v>
      </c>
      <c r="M25" s="43">
        <f>236+32+2+1+1+1+1</f>
        <v>274</v>
      </c>
      <c r="N25" s="43">
        <f>137+13+1+2+1+4+2+1</f>
        <v>161</v>
      </c>
      <c r="O25" s="44">
        <f t="shared" si="2"/>
        <v>855</v>
      </c>
      <c r="P25" s="43">
        <f>114+26+3+1+2+2+2</f>
        <v>150</v>
      </c>
      <c r="Q25" s="45">
        <v>45</v>
      </c>
      <c r="R25" s="42"/>
      <c r="S25" s="42"/>
      <c r="T25" s="44">
        <f t="shared" si="3"/>
        <v>195</v>
      </c>
      <c r="U25" s="42"/>
      <c r="V25" s="42"/>
      <c r="W25" s="42"/>
      <c r="X25" s="42"/>
      <c r="Y25" s="44">
        <f t="shared" si="4"/>
        <v>0</v>
      </c>
      <c r="Z25" s="44">
        <f t="shared" si="0"/>
        <v>1050</v>
      </c>
      <c r="AA25" s="47">
        <f t="shared" si="1"/>
        <v>1</v>
      </c>
      <c r="AB25" s="48"/>
      <c r="AC25" s="31" t="s">
        <v>44</v>
      </c>
    </row>
    <row r="26" spans="2:30" ht="43.5" customHeight="1">
      <c r="B26" s="23"/>
      <c r="C26" s="61"/>
      <c r="D26" s="62"/>
      <c r="E26" s="63"/>
      <c r="F26" s="40"/>
      <c r="G26" s="55" t="s">
        <v>72</v>
      </c>
      <c r="H26" s="51" t="s">
        <v>41</v>
      </c>
      <c r="I26" s="52">
        <v>3000</v>
      </c>
      <c r="J26" s="52">
        <v>3000</v>
      </c>
      <c r="K26" s="43">
        <v>3</v>
      </c>
      <c r="L26" s="43">
        <f>276+9</f>
        <v>285</v>
      </c>
      <c r="M26" s="43">
        <f>464+9</f>
        <v>473</v>
      </c>
      <c r="N26" s="43">
        <f>316+7</f>
        <v>323</v>
      </c>
      <c r="O26" s="44">
        <f t="shared" si="2"/>
        <v>1084</v>
      </c>
      <c r="P26" s="43">
        <f>330+36</f>
        <v>366</v>
      </c>
      <c r="Q26" s="45">
        <f>232+10</f>
        <v>242</v>
      </c>
      <c r="R26" s="42"/>
      <c r="S26" s="42"/>
      <c r="T26" s="44">
        <f t="shared" si="3"/>
        <v>608</v>
      </c>
      <c r="U26" s="42"/>
      <c r="V26" s="42"/>
      <c r="W26" s="42"/>
      <c r="X26" s="42"/>
      <c r="Y26" s="44">
        <f t="shared" si="4"/>
        <v>0</v>
      </c>
      <c r="Z26" s="44">
        <f t="shared" si="0"/>
        <v>1692</v>
      </c>
      <c r="AA26" s="47">
        <f t="shared" si="1"/>
        <v>0.56399999999999995</v>
      </c>
      <c r="AB26" s="48"/>
      <c r="AC26" s="31" t="s">
        <v>44</v>
      </c>
    </row>
    <row r="27" spans="2:30" ht="44.25" customHeight="1">
      <c r="B27" s="23"/>
      <c r="C27" s="61"/>
      <c r="D27" s="62"/>
      <c r="E27" s="63"/>
      <c r="F27" s="40"/>
      <c r="G27" s="49" t="s">
        <v>54</v>
      </c>
      <c r="H27" s="51" t="s">
        <v>49</v>
      </c>
      <c r="I27" s="42">
        <v>12</v>
      </c>
      <c r="J27" s="42">
        <v>12</v>
      </c>
      <c r="K27" s="43">
        <v>0</v>
      </c>
      <c r="L27" s="43">
        <v>1</v>
      </c>
      <c r="M27" s="43">
        <v>1</v>
      </c>
      <c r="N27" s="43">
        <v>3</v>
      </c>
      <c r="O27" s="44">
        <f t="shared" si="2"/>
        <v>5</v>
      </c>
      <c r="P27" s="56" t="s">
        <v>76</v>
      </c>
      <c r="Q27" s="45">
        <v>1</v>
      </c>
      <c r="R27" s="42"/>
      <c r="S27" s="42"/>
      <c r="T27" s="44">
        <f t="shared" si="3"/>
        <v>1</v>
      </c>
      <c r="U27" s="42"/>
      <c r="V27" s="42"/>
      <c r="W27" s="42"/>
      <c r="X27" s="53"/>
      <c r="Y27" s="44">
        <f t="shared" si="4"/>
        <v>0</v>
      </c>
      <c r="Z27" s="44">
        <f t="shared" si="0"/>
        <v>6</v>
      </c>
      <c r="AA27" s="47">
        <f t="shared" si="1"/>
        <v>0.5</v>
      </c>
      <c r="AB27" s="48"/>
      <c r="AC27" s="31" t="s">
        <v>44</v>
      </c>
    </row>
    <row r="28" spans="2:30" ht="54.75" customHeight="1">
      <c r="B28" s="23"/>
      <c r="C28" s="61"/>
      <c r="D28" s="62"/>
      <c r="E28" s="63"/>
      <c r="F28" s="40"/>
      <c r="G28" s="49" t="s">
        <v>55</v>
      </c>
      <c r="H28" s="40" t="s">
        <v>46</v>
      </c>
      <c r="I28" s="41">
        <v>6</v>
      </c>
      <c r="J28" s="42">
        <v>6</v>
      </c>
      <c r="K28" s="43">
        <v>0</v>
      </c>
      <c r="L28" s="43" t="s">
        <v>75</v>
      </c>
      <c r="M28" s="43" t="s">
        <v>75</v>
      </c>
      <c r="N28" s="56" t="s">
        <v>75</v>
      </c>
      <c r="O28" s="44">
        <f t="shared" si="2"/>
        <v>0</v>
      </c>
      <c r="P28" s="43">
        <v>2</v>
      </c>
      <c r="Q28" s="45">
        <v>1</v>
      </c>
      <c r="R28" s="42"/>
      <c r="S28" s="42"/>
      <c r="T28" s="44">
        <f t="shared" si="3"/>
        <v>3</v>
      </c>
      <c r="U28" s="53"/>
      <c r="V28" s="53"/>
      <c r="W28" s="42"/>
      <c r="X28" s="53"/>
      <c r="Y28" s="44">
        <f t="shared" si="4"/>
        <v>0</v>
      </c>
      <c r="Z28" s="44">
        <f t="shared" si="0"/>
        <v>3</v>
      </c>
      <c r="AA28" s="47">
        <f t="shared" si="1"/>
        <v>0.5</v>
      </c>
      <c r="AB28" s="48"/>
      <c r="AC28" s="31" t="s">
        <v>56</v>
      </c>
    </row>
    <row r="29" spans="2:30" ht="57" customHeight="1">
      <c r="B29" s="23"/>
      <c r="C29" s="61"/>
      <c r="D29" s="62"/>
      <c r="E29" s="63"/>
      <c r="F29" s="40"/>
      <c r="G29" s="49" t="s">
        <v>57</v>
      </c>
      <c r="H29" s="42" t="s">
        <v>41</v>
      </c>
      <c r="I29" s="41">
        <v>60</v>
      </c>
      <c r="J29" s="42">
        <v>60</v>
      </c>
      <c r="K29" s="43">
        <v>9</v>
      </c>
      <c r="L29" s="43">
        <v>3</v>
      </c>
      <c r="M29" s="43">
        <v>1</v>
      </c>
      <c r="N29" s="43">
        <v>1</v>
      </c>
      <c r="O29" s="44">
        <f t="shared" si="2"/>
        <v>14</v>
      </c>
      <c r="P29" s="43">
        <v>0</v>
      </c>
      <c r="Q29" s="45">
        <v>0</v>
      </c>
      <c r="R29" s="42"/>
      <c r="S29" s="42"/>
      <c r="T29" s="44">
        <f t="shared" si="3"/>
        <v>0</v>
      </c>
      <c r="U29" s="42"/>
      <c r="V29" s="42"/>
      <c r="W29" s="42"/>
      <c r="X29" s="42"/>
      <c r="Y29" s="44">
        <f t="shared" si="4"/>
        <v>0</v>
      </c>
      <c r="Z29" s="44">
        <f t="shared" si="0"/>
        <v>14</v>
      </c>
      <c r="AA29" s="47">
        <f t="shared" si="1"/>
        <v>0.23333333333333334</v>
      </c>
      <c r="AB29" s="31"/>
      <c r="AC29" s="31" t="s">
        <v>56</v>
      </c>
    </row>
    <row r="30" spans="2:30" ht="56.25" customHeight="1">
      <c r="B30" s="23"/>
      <c r="C30" s="61"/>
      <c r="D30" s="62"/>
      <c r="E30" s="63"/>
      <c r="F30" s="40"/>
      <c r="G30" s="49" t="s">
        <v>58</v>
      </c>
      <c r="H30" s="40" t="s">
        <v>46</v>
      </c>
      <c r="I30" s="41">
        <v>6</v>
      </c>
      <c r="J30" s="42">
        <v>6</v>
      </c>
      <c r="K30" s="43">
        <v>0</v>
      </c>
      <c r="L30" s="43" t="s">
        <v>75</v>
      </c>
      <c r="M30" s="43" t="s">
        <v>75</v>
      </c>
      <c r="N30" s="43">
        <v>4</v>
      </c>
      <c r="O30" s="44">
        <f>SUM(K30:N30)</f>
        <v>4</v>
      </c>
      <c r="P30" s="43">
        <v>1</v>
      </c>
      <c r="Q30" s="45">
        <v>1</v>
      </c>
      <c r="R30" s="42"/>
      <c r="S30" s="46"/>
      <c r="T30" s="44">
        <f t="shared" si="3"/>
        <v>2</v>
      </c>
      <c r="U30" s="53"/>
      <c r="V30" s="53"/>
      <c r="W30" s="42"/>
      <c r="X30" s="53"/>
      <c r="Y30" s="44">
        <f t="shared" si="4"/>
        <v>0</v>
      </c>
      <c r="Z30" s="44">
        <f t="shared" si="0"/>
        <v>6</v>
      </c>
      <c r="AA30" s="47">
        <f t="shared" si="1"/>
        <v>1</v>
      </c>
      <c r="AB30" s="48"/>
      <c r="AC30" s="31" t="s">
        <v>56</v>
      </c>
    </row>
    <row r="31" spans="2:30" ht="93" customHeight="1">
      <c r="B31" s="23"/>
      <c r="C31" s="61"/>
      <c r="D31" s="62"/>
      <c r="E31" s="63"/>
      <c r="F31" s="40"/>
      <c r="G31" s="49" t="s">
        <v>73</v>
      </c>
      <c r="H31" s="40" t="s">
        <v>46</v>
      </c>
      <c r="I31" s="41">
        <v>15</v>
      </c>
      <c r="J31" s="42">
        <v>15</v>
      </c>
      <c r="K31" s="57">
        <v>1</v>
      </c>
      <c r="L31" s="57">
        <v>0</v>
      </c>
      <c r="M31" s="57">
        <v>0</v>
      </c>
      <c r="N31" s="43">
        <v>2</v>
      </c>
      <c r="O31" s="44">
        <f t="shared" si="2"/>
        <v>3</v>
      </c>
      <c r="P31" s="58">
        <v>2</v>
      </c>
      <c r="Q31" s="45">
        <v>1</v>
      </c>
      <c r="R31" s="46"/>
      <c r="S31" s="46"/>
      <c r="T31" s="44">
        <f t="shared" si="3"/>
        <v>3</v>
      </c>
      <c r="U31" s="53"/>
      <c r="V31" s="42"/>
      <c r="W31" s="42"/>
      <c r="X31" s="42"/>
      <c r="Y31" s="59">
        <f>SUM(U31:X31)</f>
        <v>0</v>
      </c>
      <c r="Z31" s="59">
        <f>SUM(O31+T31+Y31)</f>
        <v>6</v>
      </c>
      <c r="AA31" s="54">
        <f t="shared" si="1"/>
        <v>0.4</v>
      </c>
      <c r="AB31" s="48"/>
      <c r="AC31" s="31" t="s">
        <v>47</v>
      </c>
    </row>
    <row r="32" spans="2:30" ht="20.25" customHeight="1">
      <c r="B32" s="60"/>
      <c r="C32" s="64" t="s">
        <v>74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0"/>
    </row>
    <row r="33" spans="9:23">
      <c r="R33" s="4"/>
    </row>
    <row r="34" spans="9:23">
      <c r="I34" s="11"/>
      <c r="R34" s="4"/>
      <c r="T34" s="11"/>
    </row>
    <row r="35" spans="9:23">
      <c r="I35" s="11"/>
      <c r="R35" s="4"/>
    </row>
    <row r="36" spans="9:23">
      <c r="R36" s="4"/>
    </row>
    <row r="37" spans="9:23">
      <c r="R37" s="4"/>
      <c r="W37" s="11"/>
    </row>
    <row r="38" spans="9:23">
      <c r="R38" s="4"/>
    </row>
    <row r="39" spans="9:23">
      <c r="R39" s="4"/>
    </row>
    <row r="40" spans="9:23">
      <c r="R40" s="4"/>
    </row>
    <row r="41" spans="9:23">
      <c r="R41" s="4"/>
    </row>
  </sheetData>
  <autoFilter ref="AC16:AC32"/>
  <mergeCells count="41">
    <mergeCell ref="B1:AC1"/>
    <mergeCell ref="B2:AC2"/>
    <mergeCell ref="B3:D3"/>
    <mergeCell ref="E3:AC3"/>
    <mergeCell ref="B4:D4"/>
    <mergeCell ref="E4:AC4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2024-07-03T20:42:00Z</cp:lastPrinted>
  <dcterms:created xsi:type="dcterms:W3CDTF">2017-12-05T18:01:17Z</dcterms:created>
  <dcterms:modified xsi:type="dcterms:W3CDTF">2024-07-04T15:11:51Z</dcterms:modified>
</cp:coreProperties>
</file>