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X:\escritorio\INFORMACION PUBLICA\2025\INFORMACIÓN PÚBLICA 11NOVIEMBRE 2025\"/>
    </mc:Choice>
  </mc:AlternateContent>
  <xr:revisionPtr revIDLastSave="0" documentId="8_{2DB7E1D5-A6D8-49AA-81A2-693BDA745E6C}" xr6:coauthVersionLast="47" xr6:coauthVersionMax="47" xr10:uidLastSave="{00000000-0000-0000-0000-000000000000}"/>
  <bookViews>
    <workbookView xWindow="-120" yWindow="-120" windowWidth="29040" windowHeight="15720" xr2:uid="{2A0BDA75-8942-4CEB-B581-5B9C5A8C5702}"/>
  </bookViews>
  <sheets>
    <sheet name="Hoja1" sheetId="1" r:id="rId1"/>
  </sheets>
  <definedNames>
    <definedName name="_xlnm.Print_Area" localSheetId="0">Hoja1!$A$1:$R$91</definedName>
    <definedName name="_xlnm.Print_Titles" localSheetId="0">Hoja1!$1:$10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95" i="1" l="1"/>
  <c r="Q94" i="1"/>
  <c r="Q93" i="1"/>
  <c r="Q92" i="1"/>
  <c r="G52" i="1" l="1"/>
  <c r="O52" i="1" s="1"/>
  <c r="Q52" i="1" s="1"/>
  <c r="K26" i="1"/>
  <c r="G26" i="1"/>
  <c r="G44" i="1"/>
  <c r="O26" i="1" l="1"/>
  <c r="Q91" i="1"/>
  <c r="I31" i="1"/>
  <c r="Q89" i="1"/>
  <c r="Q88" i="1"/>
  <c r="Q87" i="1" l="1"/>
  <c r="Q86" i="1" l="1"/>
  <c r="Q85" i="1"/>
  <c r="Q84" i="1"/>
  <c r="Q83" i="1"/>
  <c r="Q82" i="1"/>
  <c r="Q81" i="1"/>
  <c r="Q80" i="1"/>
  <c r="Q79" i="1"/>
  <c r="Q78" i="1"/>
  <c r="Q77" i="1"/>
  <c r="Q76" i="1"/>
  <c r="Q75" i="1"/>
  <c r="Q74" i="1"/>
  <c r="Q73" i="1"/>
  <c r="Q72" i="1"/>
  <c r="Q71" i="1"/>
  <c r="Q70" i="1"/>
  <c r="Q69" i="1"/>
  <c r="Q68" i="1"/>
  <c r="Q67" i="1"/>
  <c r="Q66" i="1"/>
  <c r="Q65" i="1"/>
  <c r="Q64" i="1"/>
  <c r="G63" i="1"/>
  <c r="O63" i="1" s="1"/>
  <c r="Q63" i="1" s="1"/>
  <c r="G62" i="1"/>
  <c r="O62" i="1" s="1"/>
  <c r="Q62" i="1" s="1"/>
  <c r="G61" i="1"/>
  <c r="O61" i="1" s="1"/>
  <c r="Q61" i="1" s="1"/>
  <c r="G60" i="1"/>
  <c r="O60" i="1" s="1"/>
  <c r="Q60" i="1" s="1"/>
  <c r="G59" i="1"/>
  <c r="O59" i="1" s="1"/>
  <c r="Q59" i="1" s="1"/>
  <c r="G58" i="1"/>
  <c r="O58" i="1" s="1"/>
  <c r="Q58" i="1" s="1"/>
  <c r="G57" i="1"/>
  <c r="O57" i="1" s="1"/>
  <c r="Q57" i="1" s="1"/>
  <c r="G56" i="1"/>
  <c r="O56" i="1" s="1"/>
  <c r="Q56" i="1" s="1"/>
  <c r="G55" i="1"/>
  <c r="O55" i="1" s="1"/>
  <c r="Q55" i="1" s="1"/>
  <c r="G54" i="1"/>
  <c r="O54" i="1" s="1"/>
  <c r="Q54" i="1" s="1"/>
  <c r="G53" i="1"/>
  <c r="O53" i="1" s="1"/>
  <c r="Q53" i="1" s="1"/>
  <c r="G51" i="1"/>
  <c r="O51" i="1" s="1"/>
  <c r="Q51" i="1" s="1"/>
  <c r="G50" i="1"/>
  <c r="O50" i="1" s="1"/>
  <c r="Q50" i="1" s="1"/>
  <c r="G49" i="1"/>
  <c r="O49" i="1" s="1"/>
  <c r="Q49" i="1" s="1"/>
  <c r="G48" i="1"/>
  <c r="O48" i="1" s="1"/>
  <c r="Q48" i="1" s="1"/>
  <c r="G47" i="1"/>
  <c r="O47" i="1" s="1"/>
  <c r="Q47" i="1" s="1"/>
  <c r="G46" i="1"/>
  <c r="O46" i="1" s="1"/>
  <c r="Q46" i="1" s="1"/>
  <c r="G45" i="1"/>
  <c r="O45" i="1" s="1"/>
  <c r="Q45" i="1" s="1"/>
  <c r="O44" i="1"/>
  <c r="Q44" i="1" s="1"/>
  <c r="G43" i="1"/>
  <c r="G42" i="1"/>
  <c r="O42" i="1" s="1"/>
  <c r="Q42" i="1" s="1"/>
  <c r="G41" i="1"/>
  <c r="O41" i="1" s="1"/>
  <c r="Q41" i="1" s="1"/>
  <c r="G40" i="1"/>
  <c r="O40" i="1" s="1"/>
  <c r="Q40" i="1" s="1"/>
  <c r="G39" i="1"/>
  <c r="O39" i="1" s="1"/>
  <c r="Q39" i="1" s="1"/>
  <c r="Q38" i="1"/>
  <c r="G38" i="1"/>
  <c r="G37" i="1"/>
  <c r="O37" i="1" s="1"/>
  <c r="Q37" i="1" s="1"/>
  <c r="G36" i="1"/>
  <c r="O36" i="1" s="1"/>
  <c r="Q36" i="1" s="1"/>
  <c r="G35" i="1"/>
  <c r="O35" i="1" s="1"/>
  <c r="Q35" i="1" s="1"/>
  <c r="G34" i="1"/>
  <c r="O34" i="1" s="1"/>
  <c r="Q34" i="1" s="1"/>
  <c r="G33" i="1"/>
  <c r="O33" i="1" s="1"/>
  <c r="Q33" i="1" s="1"/>
  <c r="G32" i="1"/>
  <c r="O32" i="1" s="1"/>
  <c r="Q32" i="1" s="1"/>
  <c r="G31" i="1"/>
  <c r="O31" i="1" s="1"/>
  <c r="Q31" i="1" s="1"/>
  <c r="G30" i="1"/>
  <c r="O30" i="1" s="1"/>
  <c r="Q30" i="1" s="1"/>
  <c r="G29" i="1"/>
  <c r="O29" i="1" s="1"/>
  <c r="Q29" i="1" s="1"/>
  <c r="G28" i="1"/>
  <c r="O28" i="1" s="1"/>
  <c r="Q28" i="1" s="1"/>
  <c r="G27" i="1"/>
  <c r="O27" i="1" s="1"/>
  <c r="Q27" i="1" s="1"/>
  <c r="Q26" i="1"/>
  <c r="G25" i="1"/>
  <c r="O25" i="1" s="1"/>
  <c r="Q25" i="1" s="1"/>
  <c r="G24" i="1"/>
  <c r="O24" i="1" s="1"/>
  <c r="Q24" i="1" s="1"/>
  <c r="G23" i="1"/>
  <c r="O23" i="1" s="1"/>
  <c r="Q23" i="1" s="1"/>
  <c r="G22" i="1"/>
  <c r="O22" i="1" s="1"/>
  <c r="Q22" i="1" s="1"/>
  <c r="G21" i="1"/>
  <c r="O21" i="1" s="1"/>
  <c r="Q21" i="1" s="1"/>
  <c r="G20" i="1"/>
  <c r="O20" i="1" s="1"/>
  <c r="Q20" i="1" s="1"/>
  <c r="G19" i="1"/>
  <c r="O19" i="1" s="1"/>
  <c r="Q19" i="1" s="1"/>
  <c r="G18" i="1"/>
  <c r="O18" i="1" s="1"/>
  <c r="Q18" i="1" s="1"/>
  <c r="G17" i="1"/>
  <c r="O17" i="1" s="1"/>
  <c r="Q17" i="1" s="1"/>
  <c r="G16" i="1"/>
  <c r="O16" i="1" s="1"/>
  <c r="Q16" i="1" s="1"/>
  <c r="G15" i="1"/>
  <c r="O15" i="1" s="1"/>
  <c r="Q15" i="1" s="1"/>
  <c r="G14" i="1"/>
  <c r="O14" i="1" s="1"/>
  <c r="Q14" i="1" s="1"/>
  <c r="G13" i="1"/>
  <c r="O13" i="1" s="1"/>
  <c r="Q13" i="1" s="1"/>
  <c r="G12" i="1"/>
  <c r="O12" i="1" s="1"/>
  <c r="Q12" i="1" s="1"/>
  <c r="G11" i="1"/>
  <c r="O11" i="1" s="1"/>
  <c r="Q11" i="1" s="1"/>
  <c r="O43" i="1" l="1"/>
  <c r="Q43" i="1" s="1"/>
</calcChain>
</file>

<file path=xl/sharedStrings.xml><?xml version="1.0" encoding="utf-8"?>
<sst xmlns="http://schemas.openxmlformats.org/spreadsheetml/2006/main" count="435" uniqueCount="179">
  <si>
    <t>ENTIDAD: REGISTRO DE LA PROPIEDAD INTELECTUAL</t>
  </si>
  <si>
    <t>DIRECCIÓN: 7MA AVENIDA 7-61 ZONA 4</t>
  </si>
  <si>
    <t>HORARIO DE ATENCIÓN: 8:00  A 16:00 hrs.</t>
  </si>
  <si>
    <t>TELÉFONO: PBX 2324-7070</t>
  </si>
  <si>
    <t>ENCARGADO DE ACTUALIZACIÓN: ANA TERESA LOPEZ VELA</t>
  </si>
  <si>
    <t>NUMERAL 4 - REMUNERACIONES DE EMPLEADOS Y SERVIDORES PÚBLICOS</t>
  </si>
  <si>
    <t xml:space="preserve">No. </t>
  </si>
  <si>
    <t>Renglón</t>
  </si>
  <si>
    <t>Nombres y Apellidos (Empleado/Servidor Público)</t>
  </si>
  <si>
    <t>CARGO</t>
  </si>
  <si>
    <t>DEPENDENCIA</t>
  </si>
  <si>
    <t>DIETAS</t>
  </si>
  <si>
    <t>SUELDO BASE</t>
  </si>
  <si>
    <t>HONORARIO</t>
  </si>
  <si>
    <t>BONIFICACIÓN PROFESIONAL</t>
  </si>
  <si>
    <t>BONO ESPECÍFICO</t>
  </si>
  <si>
    <t>BONIFICACIÓN INCENTIVO</t>
  </si>
  <si>
    <t>GASTOS DE REPRESENTACIÓN</t>
  </si>
  <si>
    <t>GASTOS FUNERARIOS</t>
  </si>
  <si>
    <t>TOTAL INGRESO</t>
  </si>
  <si>
    <t>TOTAL DESCUENTO</t>
  </si>
  <si>
    <t>LÍQUIDO</t>
  </si>
  <si>
    <t>011</t>
  </si>
  <si>
    <t>ALINA CRISTAVEL VASQUEZ BARRIOS</t>
  </si>
  <si>
    <t>ENCARGADA SEDE REGIONAL</t>
  </si>
  <si>
    <t>REGISTRO DE LA PROPIEDAD INTELECTUAL</t>
  </si>
  <si>
    <t>ANA LUCRECIA AMEZQUITA CARRANZA</t>
  </si>
  <si>
    <t>RECEPCION</t>
  </si>
  <si>
    <t>ANA TERESA LOPEZ VELA</t>
  </si>
  <si>
    <t>DELEGADA RECURSOS HUMANOS</t>
  </si>
  <si>
    <t>BENITO ATILANO CAMARA ILLESCAS</t>
  </si>
  <si>
    <t>TECNICO PATENTES</t>
  </si>
  <si>
    <t>BERNY DAVID TORRES COLINDRES</t>
  </si>
  <si>
    <t>PROGRAMADOR</t>
  </si>
  <si>
    <t>CARLOS ANTONIO CASTAÑEDA BOLAÑOS</t>
  </si>
  <si>
    <t>JEFE DE PATENTES</t>
  </si>
  <si>
    <t>CARLOS ENRIQUE CHAVEZ MELGAR</t>
  </si>
  <si>
    <t>ENCARGADO DE COMPRAS</t>
  </si>
  <si>
    <t>DAMARIS VANESSA SALVATIERRA MENDEZ</t>
  </si>
  <si>
    <t>TECNICO MARCAS</t>
  </si>
  <si>
    <t>DAVID ALEJANDRO MAZARIEGOS CONDE</t>
  </si>
  <si>
    <t>ASESOR PATENTES</t>
  </si>
  <si>
    <t>DEBORA RAQUEL GONZALEZ RAMIREZ DE CRUZ</t>
  </si>
  <si>
    <t>SECRETARIA GENERAL</t>
  </si>
  <si>
    <t>DOUGLAS IVAN MENDEZ DE LA ROCA</t>
  </si>
  <si>
    <t>VENTANILLA ELETRONICA</t>
  </si>
  <si>
    <t>EDDY BYRON SOLIS RAMIREZ</t>
  </si>
  <si>
    <t>INVENTARIOS</t>
  </si>
  <si>
    <t>EDGAR ENRIQUE RIVAS CARDONA</t>
  </si>
  <si>
    <t>AUXILIAR INFORMATICO</t>
  </si>
  <si>
    <t>EDGAR ROLANDO HERNANDEZ GOMEZ</t>
  </si>
  <si>
    <t>EDWIN ENRIQUE JUAREZ GARCIA</t>
  </si>
  <si>
    <t>ASESOR JURIDICO</t>
  </si>
  <si>
    <t>ELVIN DALI PARRA CALDERON</t>
  </si>
  <si>
    <t>TECNICO DE MARCAS</t>
  </si>
  <si>
    <t>ENMA YADIRA LEMUS SANDOVAL</t>
  </si>
  <si>
    <t>ASESOR DERECHO DE AUTOR</t>
  </si>
  <si>
    <t>EVELYN ELIZABETH COBAR CACERES</t>
  </si>
  <si>
    <t>FEDERICO ANTONIO PERDOMO RAMOS</t>
  </si>
  <si>
    <t>GABRIELA MARTINEZ QUIROA DE YANIS</t>
  </si>
  <si>
    <t>JEFE DE DERECHO DE AUTOR</t>
  </si>
  <si>
    <t>GERMAN FERNANDO YUPE GARCIA</t>
  </si>
  <si>
    <t>GILBERTO AMBROCIO JACOBO</t>
  </si>
  <si>
    <t>ENCARGADO DE SECCION TRASPASOS</t>
  </si>
  <si>
    <t>GILDA MARGARITA ALONZO ARGUETA</t>
  </si>
  <si>
    <t>GLORIA ANGELICA JERONIMO MENCHU</t>
  </si>
  <si>
    <t>JEFE DE MARCAS</t>
  </si>
  <si>
    <t>GLORIA ELIZABETH CORZO SANCHEZ</t>
  </si>
  <si>
    <t>HUGO ROLANDO GONZALEZ URREA</t>
  </si>
  <si>
    <t>INGRID ILIANA WOLTKE TREJO</t>
  </si>
  <si>
    <t>JUAN CARLOS GARCIA CASTRO</t>
  </si>
  <si>
    <t>JULIO ENRIQUE MEJIA DEL CID</t>
  </si>
  <si>
    <t>JEFE INFORMATICO</t>
  </si>
  <si>
    <t>LESLIE SUSANA CONTRERAS RODRIGUEZ DE VELASQUEZ</t>
  </si>
  <si>
    <t>LUIS ADOLFO LEON CIFUENTES</t>
  </si>
  <si>
    <t>LUIS ALBERTO DIAZ SANTOS</t>
  </si>
  <si>
    <t>LUIS RODOLFO CIFUENTES ESCOBAR</t>
  </si>
  <si>
    <t>ADMINISTRATIVO FINANCIERO A.I.</t>
  </si>
  <si>
    <t>MARGARITA DE JESUS HERRERA GARCIA</t>
  </si>
  <si>
    <t>MARIA DE LOS ANGELES HERRERA BARILLAS</t>
  </si>
  <si>
    <t>MARIA DEL CARMEN COTZAJAY PIRIR</t>
  </si>
  <si>
    <t>MARIA EUGENIA SILVA ESTRADA</t>
  </si>
  <si>
    <t>MARIA GABRIELA RODAS BERMEJO</t>
  </si>
  <si>
    <t>MARLON GIOVANNY BRAN ROSALES</t>
  </si>
  <si>
    <t>AUXILIAR ARCHIVO</t>
  </si>
  <si>
    <t>MIRNA JUDITH JEREZ ESCOBAR DE VILLALTA</t>
  </si>
  <si>
    <t>MIRZA EUNICE HERNANDEZ ROSALES</t>
  </si>
  <si>
    <t>MYNOR FERNANDO REJOPACHI RODAS</t>
  </si>
  <si>
    <t>ROGELIO MELGAR ARANA</t>
  </si>
  <si>
    <t>ENCARGADO DE PUBLICACIONES</t>
  </si>
  <si>
    <t>ROSA HAYDEE JUAREZ ESPINO</t>
  </si>
  <si>
    <t>TECNICO DE PATENTES</t>
  </si>
  <si>
    <t>SILVIA ISABEL SESAM LOPEZ DE MENDEZ</t>
  </si>
  <si>
    <t>ENCARGADA DE CAPACITACIONES</t>
  </si>
  <si>
    <t>SILVIA LETICIA GARCIA HERNANDEZ CERMEÑO</t>
  </si>
  <si>
    <t>SINTIA ELIZABETH GARCIA MUÑOZ</t>
  </si>
  <si>
    <t>ENCARGADA DE LA SECCION DE TITULOS</t>
  </si>
  <si>
    <t>STEPHANIE CHRISTINE RAMIREZ GUERRA</t>
  </si>
  <si>
    <t>VICTORIA HAYDEE DAVILA SARAVIA DE FERNANDEZ</t>
  </si>
  <si>
    <t>WENDY ZIOMARA PALENCIA GRAMAJO</t>
  </si>
  <si>
    <t>WILLIAN GEOVANNY PEREZ Y PEREZ</t>
  </si>
  <si>
    <t>ENCARGADA DE LA SECCION DE EXAMEN TECNICO</t>
  </si>
  <si>
    <t>YOSELIN SAMARA ALARCON LOPEZ</t>
  </si>
  <si>
    <t>029</t>
  </si>
  <si>
    <t>ASISTENTE DESPACHO</t>
  </si>
  <si>
    <t>BRENDA BEATRIZ PAREDES TUPAZ DE ALBIZURES</t>
  </si>
  <si>
    <t>CARLOS ANTONIO LÓPEZ SOLÍS</t>
  </si>
  <si>
    <t>CARLOS ORLANDO GAITAN GAITAN</t>
  </si>
  <si>
    <t>CRISTIAN ESTUARDO ADOLFO ALVA GÓMEZ</t>
  </si>
  <si>
    <t>DULIER GABRIEL  LOPEZ DUBON</t>
  </si>
  <si>
    <t>ERICK IVAN ANLEU DE LEON</t>
  </si>
  <si>
    <t>RECEPCION DE DOCUMENTOS</t>
  </si>
  <si>
    <t>ASESOR DE MARCAS</t>
  </si>
  <si>
    <t>GEELY ROXZANA BRAVILA HERNANDEZ DE RAMIREZ</t>
  </si>
  <si>
    <t>GISELLY YASMIN VASQUEZ CORDOVA</t>
  </si>
  <si>
    <t>HEIDY PATRICIA MONZÓN DE LEÓN</t>
  </si>
  <si>
    <t>JEFERSÓN JOSUE RIVAS CALLEJAS</t>
  </si>
  <si>
    <t>TECNICO VENTANILLA ELECTRONICA</t>
  </si>
  <si>
    <t>JOSE LUIS BARRENO MERETZ</t>
  </si>
  <si>
    <t>KRYSTLE MARIA MONTERROSO GONZALEZ</t>
  </si>
  <si>
    <t>MARTIN NOLBERTO  LOPEZ SALAZAR</t>
  </si>
  <si>
    <t>MERIDA  MORALES AGUIRRE</t>
  </si>
  <si>
    <t>TECNICO AUXILIAR ARCHIVO</t>
  </si>
  <si>
    <t>OLGA MIRIAM ACEVEDO MORALES</t>
  </si>
  <si>
    <t>OSBELI ALEXANDER LOPEZ DE LA CRUZ</t>
  </si>
  <si>
    <t>PAOLA YAMILETH ARGUETA CHAVEZ</t>
  </si>
  <si>
    <t>RECEPCION E INFORMACION</t>
  </si>
  <si>
    <t>TECNICO RECURSOS HUMANOS</t>
  </si>
  <si>
    <t>SANDRA VERONICA SICAJA LEMUS</t>
  </si>
  <si>
    <t>WILSON AUGUSTO RAMOS PINEDA</t>
  </si>
  <si>
    <t>WINTER ANTONIO DEL CID MARTINEZ</t>
  </si>
  <si>
    <t>TECNICO NOTIFICADOR</t>
  </si>
  <si>
    <t>MARINA GIRÓN SÁENZ</t>
  </si>
  <si>
    <t>COMPLEMENTO POR ANTIGÜEDAD</t>
  </si>
  <si>
    <t>KARINA ISABEL VASQUEZ LOPEZ</t>
  </si>
  <si>
    <t>MARIA ALEJANDRA OVANDO JEREZ</t>
  </si>
  <si>
    <t>JOSELIN PAOLA LARA SALAZAR</t>
  </si>
  <si>
    <t>COMENTARIO</t>
  </si>
  <si>
    <t>ASTRID LORENA SOSA GUDIEL</t>
  </si>
  <si>
    <t>SAHARA SOFIA PEREZ VASQUEZ</t>
  </si>
  <si>
    <t>TECNICO ARCHIVO</t>
  </si>
  <si>
    <t>CESAR LEONEL VELASQUEZ DE PAZ</t>
  </si>
  <si>
    <t>BYRON JONATHAN PEREZ PEREZ</t>
  </si>
  <si>
    <t>FLOR DE MARIA GIRON SIERRA</t>
  </si>
  <si>
    <t>ANDREA VICTORIA GUTIERREZ HERMOSILLA</t>
  </si>
  <si>
    <t>TECNICO FINANCIERO</t>
  </si>
  <si>
    <t>EMERSON DAVID CANTE GOMEZ</t>
  </si>
  <si>
    <t>SEDE JALAPA</t>
  </si>
  <si>
    <t>MARIA FERNANDA MAZATE RAFAEL</t>
  </si>
  <si>
    <t>JULIO RENE ORDOÑEZ JUAREZ</t>
  </si>
  <si>
    <t>ENNIO PAOLO ARCHILA VALLE</t>
  </si>
  <si>
    <t>GERMAN MARIO  ALVARADO LOPEZ</t>
  </si>
  <si>
    <t>DANIA STEPHANIA TINTI VASQUEZ</t>
  </si>
  <si>
    <t>JAVIER FRANCISCO QUEMÉ CASTRO</t>
  </si>
  <si>
    <t>TECNICO OPOSICIONES</t>
  </si>
  <si>
    <t>LESLY ALEJANDRA HERNANDEZ COROMAC</t>
  </si>
  <si>
    <t>MARLON JOSUE BARAHONA REYES</t>
  </si>
  <si>
    <t>MARÍA DEL ROSARIO CABRERA DE LEÓN</t>
  </si>
  <si>
    <t>ALMA GABRIELA CHAVEZ ORTIZ DE BRINCKER</t>
  </si>
  <si>
    <t>FINANCIERO</t>
  </si>
  <si>
    <t>JOSE RODRIGO SANDOVAL GOMEZ</t>
  </si>
  <si>
    <t>CAPACITADOR</t>
  </si>
  <si>
    <t>SERGIO EMANUEL HERRERA PEREZ</t>
  </si>
  <si>
    <t>TÉCNICO PATENTES</t>
  </si>
  <si>
    <t>JOSUE DAVID MINAS GOMEZ</t>
  </si>
  <si>
    <t>LUIS EDUARDO VALENZUELA LEIVA</t>
  </si>
  <si>
    <t>TÉCNICO MARCAS</t>
  </si>
  <si>
    <t>DIRECTOR: ASTRID LORENA SOSA GUDIEL</t>
  </si>
  <si>
    <t>REGISTRADORA EN FUNCIONES</t>
  </si>
  <si>
    <t>JOSÉ ROBERTO GIRON BARRIOS</t>
  </si>
  <si>
    <t>PATENTES</t>
  </si>
  <si>
    <t>JOSELYN ANDREA CARBALLO CONTRERAS DE PAZOS</t>
  </si>
  <si>
    <t>MARCAS</t>
  </si>
  <si>
    <t>MARÍA ALEJANDRA RODRIGUEZ PEREZ</t>
  </si>
  <si>
    <t>CORRESPONDE AL MES DE: NOVIEMBRE 2025</t>
  </si>
  <si>
    <t>FECHA DE ACTUALIZACIÓN: 01/12/2025</t>
  </si>
  <si>
    <t>JORGE LUIS FERNANDEZ RODRIGUEZ</t>
  </si>
  <si>
    <t>TÉCNICO DIRECCION</t>
  </si>
  <si>
    <t>DARLENNE JOHANNA BOCHE DUQUE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</si>
</sst>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name val="Calibri"/>
      <family val="2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6" fillId="0" borderId="0"/>
  </cellStyleXfs>
  <cellXfs count="25">
    <xf numFmtId="0" fontId="0" fillId="0" borderId="0" xfId="0"/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49" fontId="0" fillId="0" borderId="1" xfId="0" applyNumberFormat="1" applyBorder="1"/>
    <xf numFmtId="0" fontId="0" fillId="0" borderId="1" xfId="0" applyBorder="1"/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wrapText="1"/>
    </xf>
    <xf numFmtId="164" fontId="0" fillId="0" borderId="1" xfId="1" applyFont="1" applyBorder="1"/>
    <xf numFmtId="164" fontId="0" fillId="0" borderId="1" xfId="1" applyFont="1" applyFill="1" applyBorder="1"/>
    <xf numFmtId="0" fontId="6" fillId="0" borderId="1" xfId="0" applyFont="1" applyBorder="1" applyAlignment="1">
      <alignment horizontal="left" wrapText="1"/>
    </xf>
    <xf numFmtId="0" fontId="5" fillId="2" borderId="6" xfId="0" applyFont="1" applyFill="1" applyBorder="1" applyAlignment="1">
      <alignment horizontal="center" vertical="center" wrapText="1"/>
    </xf>
    <xf numFmtId="164" fontId="0" fillId="0" borderId="1" xfId="0" applyNumberFormat="1" applyBorder="1"/>
    <xf numFmtId="0" fontId="0" fillId="0" borderId="5" xfId="0" applyBorder="1"/>
    <xf numFmtId="164" fontId="1" fillId="0" borderId="1" xfId="1" applyFont="1" applyFill="1" applyBorder="1"/>
    <xf numFmtId="4" fontId="0" fillId="0" borderId="0" xfId="0" applyNumberFormat="1"/>
    <xf numFmtId="0" fontId="7" fillId="0" borderId="1" xfId="0" applyFont="1" applyBorder="1" applyAlignment="1">
      <alignment wrapText="1"/>
    </xf>
    <xf numFmtId="4" fontId="8" fillId="0" borderId="1" xfId="2" applyNumberFormat="1" applyFont="1" applyBorder="1"/>
    <xf numFmtId="4" fontId="0" fillId="0" borderId="1" xfId="0" applyNumberFormat="1" applyBorder="1"/>
    <xf numFmtId="0" fontId="9" fillId="0" borderId="1" xfId="0" applyFont="1" applyBorder="1"/>
    <xf numFmtId="0" fontId="2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0" fillId="0" borderId="1" xfId="0" applyFill="1" applyBorder="1"/>
  </cellXfs>
  <cellStyles count="3">
    <cellStyle name="Millares" xfId="1" builtinId="3"/>
    <cellStyle name="Normal" xfId="0" builtinId="0"/>
    <cellStyle name="Normal 2" xfId="2" xr:uid="{FDEBF2A4-2308-4D83-BA33-72F1CDC8CF1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07D03D-A19E-4765-A425-EAADF23E9455}">
  <dimension ref="A1:R112"/>
  <sheetViews>
    <sheetView tabSelected="1" topLeftCell="A94" zoomScale="82" zoomScaleNormal="82" workbookViewId="0">
      <selection activeCell="C112" sqref="C112"/>
    </sheetView>
  </sheetViews>
  <sheetFormatPr baseColWidth="10" defaultRowHeight="15" x14ac:dyDescent="0.25"/>
  <cols>
    <col min="1" max="1" width="4.140625" customWidth="1"/>
    <col min="2" max="2" width="7.5703125" bestFit="1" customWidth="1"/>
    <col min="3" max="3" width="43.42578125" customWidth="1"/>
    <col min="4" max="4" width="30.28515625" bestFit="1" customWidth="1"/>
    <col min="5" max="5" width="29.42578125" customWidth="1"/>
    <col min="6" max="6" width="5.42578125" bestFit="1" customWidth="1"/>
    <col min="7" max="7" width="14.85546875" customWidth="1"/>
    <col min="8" max="8" width="10.85546875" customWidth="1"/>
    <col min="9" max="9" width="12.85546875" bestFit="1" customWidth="1"/>
    <col min="10" max="10" width="10.5703125" bestFit="1" customWidth="1"/>
    <col min="11" max="11" width="15.140625" customWidth="1"/>
    <col min="12" max="12" width="9.5703125" bestFit="1" customWidth="1"/>
    <col min="13" max="13" width="11.7109375" bestFit="1" customWidth="1"/>
    <col min="14" max="14" width="8.7109375" bestFit="1" customWidth="1"/>
    <col min="15" max="15" width="14.7109375" customWidth="1"/>
    <col min="16" max="16" width="13.140625" customWidth="1"/>
    <col min="17" max="17" width="15" customWidth="1"/>
    <col min="18" max="18" width="13" hidden="1" customWidth="1"/>
  </cols>
  <sheetData>
    <row r="1" spans="1:18" ht="15.75" x14ac:dyDescent="0.25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</row>
    <row r="2" spans="1:18" ht="15.75" x14ac:dyDescent="0.25">
      <c r="A2" s="21" t="s">
        <v>1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</row>
    <row r="3" spans="1:18" ht="15.75" x14ac:dyDescent="0.25">
      <c r="A3" s="23" t="s">
        <v>2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</row>
    <row r="4" spans="1:18" ht="15.75" x14ac:dyDescent="0.25">
      <c r="A4" s="21" t="s">
        <v>3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</row>
    <row r="5" spans="1:18" ht="15.75" x14ac:dyDescent="0.25">
      <c r="A5" s="21" t="s">
        <v>167</v>
      </c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</row>
    <row r="6" spans="1:18" ht="15.75" x14ac:dyDescent="0.25">
      <c r="A6" s="21" t="s">
        <v>4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</row>
    <row r="7" spans="1:18" ht="15.75" x14ac:dyDescent="0.25">
      <c r="A7" s="21" t="s">
        <v>175</v>
      </c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</row>
    <row r="8" spans="1:18" ht="15.75" x14ac:dyDescent="0.25">
      <c r="A8" s="21" t="s">
        <v>174</v>
      </c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</row>
    <row r="9" spans="1:18" ht="21.75" thickBot="1" x14ac:dyDescent="0.3">
      <c r="A9" s="22" t="s">
        <v>5</v>
      </c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</row>
    <row r="10" spans="1:18" ht="45.75" customHeight="1" thickBot="1" x14ac:dyDescent="0.3">
      <c r="A10" s="1" t="s">
        <v>6</v>
      </c>
      <c r="B10" s="2" t="s">
        <v>7</v>
      </c>
      <c r="C10" s="3" t="s">
        <v>8</v>
      </c>
      <c r="D10" s="2" t="s">
        <v>9</v>
      </c>
      <c r="E10" s="2" t="s">
        <v>10</v>
      </c>
      <c r="F10" s="4" t="s">
        <v>11</v>
      </c>
      <c r="G10" s="4" t="s">
        <v>12</v>
      </c>
      <c r="H10" s="4" t="s">
        <v>13</v>
      </c>
      <c r="I10" s="4" t="s">
        <v>133</v>
      </c>
      <c r="J10" s="4" t="s">
        <v>14</v>
      </c>
      <c r="K10" s="4" t="s">
        <v>15</v>
      </c>
      <c r="L10" s="4" t="s">
        <v>16</v>
      </c>
      <c r="M10" s="4" t="s">
        <v>17</v>
      </c>
      <c r="N10" s="4" t="s">
        <v>18</v>
      </c>
      <c r="O10" s="4" t="s">
        <v>19</v>
      </c>
      <c r="P10" s="4" t="s">
        <v>20</v>
      </c>
      <c r="Q10" s="4" t="s">
        <v>21</v>
      </c>
      <c r="R10" s="12" t="s">
        <v>137</v>
      </c>
    </row>
    <row r="11" spans="1:18" ht="30" x14ac:dyDescent="0.25">
      <c r="A11" s="6">
        <v>1</v>
      </c>
      <c r="B11" s="5" t="s">
        <v>22</v>
      </c>
      <c r="C11" s="6" t="s">
        <v>23</v>
      </c>
      <c r="D11" s="8" t="s">
        <v>24</v>
      </c>
      <c r="E11" s="8" t="s">
        <v>25</v>
      </c>
      <c r="F11" s="6">
        <v>0</v>
      </c>
      <c r="G11" s="10">
        <f>1831+2200</f>
        <v>4031</v>
      </c>
      <c r="H11" s="6"/>
      <c r="I11" s="10">
        <v>275</v>
      </c>
      <c r="J11" s="6">
        <v>0</v>
      </c>
      <c r="K11" s="10">
        <v>3142.96</v>
      </c>
      <c r="L11" s="6">
        <v>250</v>
      </c>
      <c r="M11" s="6"/>
      <c r="N11" s="6"/>
      <c r="O11" s="13">
        <f t="shared" ref="O11:O26" si="0">+N11+M11+L11+K11+J11+I11+G11</f>
        <v>7698.96</v>
      </c>
      <c r="P11" s="10">
        <v>1527.51</v>
      </c>
      <c r="Q11" s="10">
        <f>O11-P11</f>
        <v>6171.45</v>
      </c>
      <c r="R11" s="14"/>
    </row>
    <row r="12" spans="1:18" ht="30" x14ac:dyDescent="0.25">
      <c r="A12" s="6">
        <v>2</v>
      </c>
      <c r="B12" s="5" t="s">
        <v>22</v>
      </c>
      <c r="C12" s="6" t="s">
        <v>26</v>
      </c>
      <c r="D12" s="8" t="s">
        <v>27</v>
      </c>
      <c r="E12" s="8" t="s">
        <v>25</v>
      </c>
      <c r="F12" s="6">
        <v>0</v>
      </c>
      <c r="G12" s="10">
        <f>1460+1800</f>
        <v>3260</v>
      </c>
      <c r="H12" s="6"/>
      <c r="I12" s="10">
        <v>125</v>
      </c>
      <c r="J12" s="6">
        <v>0</v>
      </c>
      <c r="K12" s="10">
        <v>2593.6</v>
      </c>
      <c r="L12" s="6">
        <v>250</v>
      </c>
      <c r="M12" s="6"/>
      <c r="N12" s="6"/>
      <c r="O12" s="13">
        <f t="shared" si="0"/>
        <v>6228.6</v>
      </c>
      <c r="P12" s="10">
        <v>1038.48</v>
      </c>
      <c r="Q12" s="10">
        <f t="shared" ref="Q12:Q68" si="1">O12-P12</f>
        <v>5190.1200000000008</v>
      </c>
      <c r="R12" s="6"/>
    </row>
    <row r="13" spans="1:18" ht="30" x14ac:dyDescent="0.25">
      <c r="A13" s="6">
        <v>3</v>
      </c>
      <c r="B13" s="5" t="s">
        <v>22</v>
      </c>
      <c r="C13" s="6" t="s">
        <v>28</v>
      </c>
      <c r="D13" s="8" t="s">
        <v>29</v>
      </c>
      <c r="E13" s="8" t="s">
        <v>25</v>
      </c>
      <c r="F13" s="6">
        <v>0</v>
      </c>
      <c r="G13" s="10">
        <f>1460+1800</f>
        <v>3260</v>
      </c>
      <c r="H13" s="6"/>
      <c r="I13" s="10">
        <v>125</v>
      </c>
      <c r="J13" s="6">
        <v>0</v>
      </c>
      <c r="K13" s="10">
        <v>2593.6</v>
      </c>
      <c r="L13" s="6">
        <v>250</v>
      </c>
      <c r="M13" s="6"/>
      <c r="N13" s="6"/>
      <c r="O13" s="13">
        <f t="shared" si="0"/>
        <v>6228.6</v>
      </c>
      <c r="P13" s="10">
        <v>1118.83</v>
      </c>
      <c r="Q13" s="10">
        <f t="shared" si="1"/>
        <v>5109.7700000000004</v>
      </c>
      <c r="R13" s="6"/>
    </row>
    <row r="14" spans="1:18" ht="30" x14ac:dyDescent="0.25">
      <c r="A14" s="6">
        <v>4</v>
      </c>
      <c r="B14" s="5" t="s">
        <v>22</v>
      </c>
      <c r="C14" s="6" t="s">
        <v>30</v>
      </c>
      <c r="D14" s="8" t="s">
        <v>31</v>
      </c>
      <c r="E14" s="8" t="s">
        <v>25</v>
      </c>
      <c r="F14" s="6">
        <v>0</v>
      </c>
      <c r="G14" s="10">
        <f>1460+1800</f>
        <v>3260</v>
      </c>
      <c r="H14" s="6"/>
      <c r="I14" s="10">
        <v>275</v>
      </c>
      <c r="J14" s="6">
        <v>0</v>
      </c>
      <c r="K14" s="10">
        <v>2773.6</v>
      </c>
      <c r="L14" s="6">
        <v>250</v>
      </c>
      <c r="M14" s="6"/>
      <c r="N14" s="6"/>
      <c r="O14" s="13">
        <f t="shared" si="0"/>
        <v>6558.6</v>
      </c>
      <c r="P14" s="10">
        <v>2312.35</v>
      </c>
      <c r="Q14" s="10">
        <f t="shared" si="1"/>
        <v>4246.25</v>
      </c>
      <c r="R14" s="6"/>
    </row>
    <row r="15" spans="1:18" ht="30" x14ac:dyDescent="0.25">
      <c r="A15" s="6">
        <v>5</v>
      </c>
      <c r="B15" s="5" t="s">
        <v>22</v>
      </c>
      <c r="C15" s="6" t="s">
        <v>32</v>
      </c>
      <c r="D15" s="8" t="s">
        <v>33</v>
      </c>
      <c r="E15" s="8" t="s">
        <v>25</v>
      </c>
      <c r="F15" s="6">
        <v>0</v>
      </c>
      <c r="G15" s="10">
        <f>1962+2600</f>
        <v>4562</v>
      </c>
      <c r="H15" s="6"/>
      <c r="I15" s="10">
        <v>275</v>
      </c>
      <c r="J15" s="6">
        <v>0</v>
      </c>
      <c r="K15" s="10">
        <v>3473.92</v>
      </c>
      <c r="L15" s="6">
        <v>250</v>
      </c>
      <c r="M15" s="6"/>
      <c r="N15" s="6"/>
      <c r="O15" s="13">
        <f t="shared" si="0"/>
        <v>8560.92</v>
      </c>
      <c r="P15" s="10">
        <v>1657.65</v>
      </c>
      <c r="Q15" s="10">
        <f t="shared" si="1"/>
        <v>6903.27</v>
      </c>
      <c r="R15" s="6"/>
    </row>
    <row r="16" spans="1:18" ht="30" x14ac:dyDescent="0.25">
      <c r="A16" s="6">
        <v>6</v>
      </c>
      <c r="B16" s="5" t="s">
        <v>22</v>
      </c>
      <c r="C16" s="6" t="s">
        <v>34</v>
      </c>
      <c r="D16" s="8" t="s">
        <v>35</v>
      </c>
      <c r="E16" s="8" t="s">
        <v>25</v>
      </c>
      <c r="F16" s="6">
        <v>0</v>
      </c>
      <c r="G16" s="10">
        <f>5373+3500</f>
        <v>8873</v>
      </c>
      <c r="H16" s="6"/>
      <c r="I16" s="10">
        <v>200</v>
      </c>
      <c r="J16" s="6">
        <v>750</v>
      </c>
      <c r="K16" s="10">
        <v>4543.57</v>
      </c>
      <c r="L16" s="6">
        <v>250</v>
      </c>
      <c r="M16" s="6"/>
      <c r="N16" s="6"/>
      <c r="O16" s="13">
        <f t="shared" si="0"/>
        <v>14616.57</v>
      </c>
      <c r="P16" s="10">
        <v>6710.92</v>
      </c>
      <c r="Q16" s="10">
        <f t="shared" si="1"/>
        <v>7905.65</v>
      </c>
      <c r="R16" s="6"/>
    </row>
    <row r="17" spans="1:18" ht="30" x14ac:dyDescent="0.25">
      <c r="A17" s="6">
        <v>7</v>
      </c>
      <c r="B17" s="5" t="s">
        <v>22</v>
      </c>
      <c r="C17" s="6" t="s">
        <v>36</v>
      </c>
      <c r="D17" s="8" t="s">
        <v>37</v>
      </c>
      <c r="E17" s="8" t="s">
        <v>25</v>
      </c>
      <c r="F17" s="6">
        <v>0</v>
      </c>
      <c r="G17" s="15">
        <f>1460+1800</f>
        <v>3260</v>
      </c>
      <c r="H17" s="6"/>
      <c r="I17" s="15">
        <v>175</v>
      </c>
      <c r="J17" s="6">
        <v>0</v>
      </c>
      <c r="K17" s="15">
        <v>2773.6</v>
      </c>
      <c r="L17" s="6">
        <v>250</v>
      </c>
      <c r="M17" s="6"/>
      <c r="N17" s="6"/>
      <c r="O17" s="13">
        <f t="shared" si="0"/>
        <v>6458.6</v>
      </c>
      <c r="P17" s="16">
        <v>6178.03</v>
      </c>
      <c r="Q17" s="15">
        <f t="shared" si="1"/>
        <v>280.57000000000062</v>
      </c>
      <c r="R17" s="6"/>
    </row>
    <row r="18" spans="1:18" ht="30" x14ac:dyDescent="0.25">
      <c r="A18" s="6">
        <v>8</v>
      </c>
      <c r="B18" s="5" t="s">
        <v>22</v>
      </c>
      <c r="C18" s="6" t="s">
        <v>38</v>
      </c>
      <c r="D18" s="8" t="s">
        <v>39</v>
      </c>
      <c r="E18" s="8" t="s">
        <v>25</v>
      </c>
      <c r="F18" s="6">
        <v>0</v>
      </c>
      <c r="G18" s="10">
        <f>1460+1800</f>
        <v>3260</v>
      </c>
      <c r="H18" s="6"/>
      <c r="I18" s="10">
        <v>225</v>
      </c>
      <c r="J18" s="6">
        <v>0</v>
      </c>
      <c r="K18" s="10">
        <v>2683.6</v>
      </c>
      <c r="L18" s="6">
        <v>250</v>
      </c>
      <c r="M18" s="6"/>
      <c r="N18" s="6"/>
      <c r="O18" s="13">
        <f t="shared" si="0"/>
        <v>6418.6</v>
      </c>
      <c r="P18" s="10">
        <v>1135.23</v>
      </c>
      <c r="Q18" s="10">
        <f t="shared" si="1"/>
        <v>5283.3700000000008</v>
      </c>
      <c r="R18" s="6"/>
    </row>
    <row r="19" spans="1:18" ht="30" x14ac:dyDescent="0.25">
      <c r="A19" s="6">
        <v>9</v>
      </c>
      <c r="B19" s="5" t="s">
        <v>22</v>
      </c>
      <c r="C19" s="6" t="s">
        <v>40</v>
      </c>
      <c r="D19" s="8" t="s">
        <v>41</v>
      </c>
      <c r="E19" s="8" t="s">
        <v>25</v>
      </c>
      <c r="F19" s="6">
        <v>0</v>
      </c>
      <c r="G19" s="10">
        <f>3525+3000</f>
        <v>6525</v>
      </c>
      <c r="H19" s="6"/>
      <c r="I19" s="10">
        <v>125</v>
      </c>
      <c r="J19" s="6">
        <v>750</v>
      </c>
      <c r="K19" s="10">
        <v>3947.75</v>
      </c>
      <c r="L19" s="6">
        <v>250</v>
      </c>
      <c r="M19" s="6"/>
      <c r="N19" s="6"/>
      <c r="O19" s="13">
        <f t="shared" si="0"/>
        <v>11597.75</v>
      </c>
      <c r="P19" s="10">
        <v>7546.68</v>
      </c>
      <c r="Q19" s="10">
        <f t="shared" si="1"/>
        <v>4051.0699999999997</v>
      </c>
      <c r="R19" s="6"/>
    </row>
    <row r="20" spans="1:18" ht="30" x14ac:dyDescent="0.25">
      <c r="A20" s="6">
        <v>10</v>
      </c>
      <c r="B20" s="5" t="s">
        <v>22</v>
      </c>
      <c r="C20" s="6" t="s">
        <v>42</v>
      </c>
      <c r="D20" s="8" t="s">
        <v>43</v>
      </c>
      <c r="E20" s="8" t="s">
        <v>25</v>
      </c>
      <c r="F20" s="6">
        <v>0</v>
      </c>
      <c r="G20" s="10">
        <f>6759+3500</f>
        <v>10259</v>
      </c>
      <c r="H20" s="6"/>
      <c r="I20" s="10">
        <v>175</v>
      </c>
      <c r="J20" s="6">
        <v>750</v>
      </c>
      <c r="K20" s="10">
        <v>4308.3100000000004</v>
      </c>
      <c r="L20" s="6">
        <v>250</v>
      </c>
      <c r="M20" s="6"/>
      <c r="N20" s="6"/>
      <c r="O20" s="13">
        <f t="shared" si="0"/>
        <v>15742.310000000001</v>
      </c>
      <c r="P20" s="10">
        <v>3803.54</v>
      </c>
      <c r="Q20" s="10">
        <f t="shared" si="1"/>
        <v>11938.77</v>
      </c>
      <c r="R20" s="6"/>
    </row>
    <row r="21" spans="1:18" ht="30" x14ac:dyDescent="0.25">
      <c r="A21" s="6">
        <v>11</v>
      </c>
      <c r="B21" s="5" t="s">
        <v>22</v>
      </c>
      <c r="C21" s="6" t="s">
        <v>44</v>
      </c>
      <c r="D21" s="8" t="s">
        <v>45</v>
      </c>
      <c r="E21" s="8" t="s">
        <v>25</v>
      </c>
      <c r="F21" s="6">
        <v>0</v>
      </c>
      <c r="G21" s="10">
        <f>1381+1800</f>
        <v>3181</v>
      </c>
      <c r="H21" s="6"/>
      <c r="I21" s="10">
        <v>225</v>
      </c>
      <c r="J21" s="6">
        <v>0</v>
      </c>
      <c r="K21" s="10">
        <v>2760.96</v>
      </c>
      <c r="L21" s="6">
        <v>250</v>
      </c>
      <c r="M21" s="6"/>
      <c r="N21" s="6"/>
      <c r="O21" s="13">
        <f t="shared" si="0"/>
        <v>6416.96</v>
      </c>
      <c r="P21" s="10">
        <v>6291.96</v>
      </c>
      <c r="Q21" s="10">
        <f t="shared" si="1"/>
        <v>125</v>
      </c>
      <c r="R21" s="6"/>
    </row>
    <row r="22" spans="1:18" ht="30" x14ac:dyDescent="0.25">
      <c r="A22" s="6">
        <v>12</v>
      </c>
      <c r="B22" s="5" t="s">
        <v>22</v>
      </c>
      <c r="C22" s="6" t="s">
        <v>46</v>
      </c>
      <c r="D22" s="8" t="s">
        <v>47</v>
      </c>
      <c r="E22" s="8" t="s">
        <v>25</v>
      </c>
      <c r="F22" s="6">
        <v>0</v>
      </c>
      <c r="G22" s="10">
        <f>1460+1800</f>
        <v>3260</v>
      </c>
      <c r="H22" s="6"/>
      <c r="I22" s="10">
        <v>275</v>
      </c>
      <c r="J22" s="6">
        <v>0</v>
      </c>
      <c r="K22" s="10">
        <v>2773.6</v>
      </c>
      <c r="L22" s="6">
        <v>250</v>
      </c>
      <c r="M22" s="6"/>
      <c r="N22" s="6"/>
      <c r="O22" s="13">
        <f t="shared" si="0"/>
        <v>6558.6</v>
      </c>
      <c r="P22" s="10">
        <v>4692.25</v>
      </c>
      <c r="Q22" s="10">
        <f t="shared" si="1"/>
        <v>1866.3500000000004</v>
      </c>
      <c r="R22" s="6"/>
    </row>
    <row r="23" spans="1:18" ht="30" x14ac:dyDescent="0.25">
      <c r="A23" s="6">
        <v>13</v>
      </c>
      <c r="B23" s="5" t="s">
        <v>22</v>
      </c>
      <c r="C23" s="6" t="s">
        <v>48</v>
      </c>
      <c r="D23" s="8" t="s">
        <v>49</v>
      </c>
      <c r="E23" s="8" t="s">
        <v>25</v>
      </c>
      <c r="F23" s="6">
        <v>0</v>
      </c>
      <c r="G23" s="10">
        <f>1962+2600</f>
        <v>4562</v>
      </c>
      <c r="H23" s="6"/>
      <c r="I23" s="10">
        <v>275</v>
      </c>
      <c r="J23" s="6">
        <v>0</v>
      </c>
      <c r="K23" s="10">
        <v>3473.92</v>
      </c>
      <c r="L23" s="6">
        <v>250</v>
      </c>
      <c r="M23" s="6"/>
      <c r="N23" s="6"/>
      <c r="O23" s="13">
        <f t="shared" si="0"/>
        <v>8560.92</v>
      </c>
      <c r="P23" s="10">
        <v>1657.65</v>
      </c>
      <c r="Q23" s="10">
        <f t="shared" si="1"/>
        <v>6903.27</v>
      </c>
      <c r="R23" s="6"/>
    </row>
    <row r="24" spans="1:18" ht="30" x14ac:dyDescent="0.25">
      <c r="A24" s="6">
        <v>14</v>
      </c>
      <c r="B24" s="5" t="s">
        <v>22</v>
      </c>
      <c r="C24" s="6" t="s">
        <v>50</v>
      </c>
      <c r="D24" s="8" t="s">
        <v>31</v>
      </c>
      <c r="E24" s="8" t="s">
        <v>25</v>
      </c>
      <c r="F24" s="6">
        <v>0</v>
      </c>
      <c r="G24" s="10">
        <f t="shared" ref="G24:G29" si="2">1460+1800</f>
        <v>3260</v>
      </c>
      <c r="H24" s="6"/>
      <c r="I24" s="10">
        <v>275</v>
      </c>
      <c r="J24" s="6">
        <v>0</v>
      </c>
      <c r="K24" s="10">
        <v>2773.6</v>
      </c>
      <c r="L24" s="6">
        <v>250</v>
      </c>
      <c r="M24" s="6"/>
      <c r="N24" s="6"/>
      <c r="O24" s="13">
        <f t="shared" si="0"/>
        <v>6558.6</v>
      </c>
      <c r="P24" s="10">
        <v>4759.67</v>
      </c>
      <c r="Q24" s="10">
        <f t="shared" si="1"/>
        <v>1798.9300000000003</v>
      </c>
      <c r="R24" s="6"/>
    </row>
    <row r="25" spans="1:18" ht="30" x14ac:dyDescent="0.25">
      <c r="A25" s="6">
        <v>15</v>
      </c>
      <c r="B25" s="5" t="s">
        <v>22</v>
      </c>
      <c r="C25" s="6" t="s">
        <v>51</v>
      </c>
      <c r="D25" s="8" t="s">
        <v>52</v>
      </c>
      <c r="E25" s="8" t="s">
        <v>25</v>
      </c>
      <c r="F25" s="6">
        <v>0</v>
      </c>
      <c r="G25" s="10">
        <f t="shared" si="2"/>
        <v>3260</v>
      </c>
      <c r="H25" s="6"/>
      <c r="I25" s="10">
        <v>125</v>
      </c>
      <c r="J25" s="6">
        <v>0</v>
      </c>
      <c r="K25" s="10">
        <v>2593.6</v>
      </c>
      <c r="L25" s="6">
        <v>250</v>
      </c>
      <c r="M25" s="6"/>
      <c r="N25" s="6"/>
      <c r="O25" s="13">
        <f t="shared" si="0"/>
        <v>6228.6</v>
      </c>
      <c r="P25" s="10">
        <v>1038.48</v>
      </c>
      <c r="Q25" s="10">
        <f t="shared" si="1"/>
        <v>5190.1200000000008</v>
      </c>
      <c r="R25" s="6"/>
    </row>
    <row r="26" spans="1:18" ht="30" x14ac:dyDescent="0.25">
      <c r="A26" s="6">
        <v>16</v>
      </c>
      <c r="B26" s="5" t="s">
        <v>22</v>
      </c>
      <c r="C26" s="6" t="s">
        <v>53</v>
      </c>
      <c r="D26" s="8" t="s">
        <v>54</v>
      </c>
      <c r="E26" s="8" t="s">
        <v>25</v>
      </c>
      <c r="F26" s="6">
        <v>0</v>
      </c>
      <c r="G26" s="10">
        <f t="shared" si="2"/>
        <v>3260</v>
      </c>
      <c r="H26" s="6"/>
      <c r="I26" s="10">
        <v>0</v>
      </c>
      <c r="J26" s="6">
        <v>0</v>
      </c>
      <c r="K26" s="10">
        <f>1800+300+233.6+200</f>
        <v>2533.6</v>
      </c>
      <c r="L26" s="6">
        <v>250</v>
      </c>
      <c r="M26" s="6"/>
      <c r="N26" s="6"/>
      <c r="O26" s="13">
        <f t="shared" si="0"/>
        <v>6043.6</v>
      </c>
      <c r="P26" s="10">
        <v>993.57</v>
      </c>
      <c r="Q26" s="10">
        <f t="shared" si="1"/>
        <v>5050.0300000000007</v>
      </c>
      <c r="R26" s="6"/>
    </row>
    <row r="27" spans="1:18" ht="30" x14ac:dyDescent="0.25">
      <c r="A27" s="6">
        <v>17</v>
      </c>
      <c r="B27" s="5" t="s">
        <v>22</v>
      </c>
      <c r="C27" s="6" t="s">
        <v>55</v>
      </c>
      <c r="D27" s="8" t="s">
        <v>56</v>
      </c>
      <c r="E27" s="8" t="s">
        <v>25</v>
      </c>
      <c r="F27" s="6">
        <v>0</v>
      </c>
      <c r="G27" s="10">
        <f t="shared" si="2"/>
        <v>3260</v>
      </c>
      <c r="H27" s="6"/>
      <c r="I27" s="10">
        <v>275</v>
      </c>
      <c r="J27" s="6">
        <v>0</v>
      </c>
      <c r="K27" s="10">
        <v>2683.6</v>
      </c>
      <c r="L27" s="6">
        <v>250</v>
      </c>
      <c r="M27" s="6"/>
      <c r="N27" s="6"/>
      <c r="O27" s="13">
        <f t="shared" ref="O27:O63" si="3">+N27+M27+L27+K27+J27+I27+G27</f>
        <v>6468.6</v>
      </c>
      <c r="P27" s="10">
        <v>1175.58</v>
      </c>
      <c r="Q27" s="10">
        <f t="shared" si="1"/>
        <v>5293.02</v>
      </c>
      <c r="R27" s="6"/>
    </row>
    <row r="28" spans="1:18" ht="30" x14ac:dyDescent="0.25">
      <c r="A28" s="6">
        <v>18</v>
      </c>
      <c r="B28" s="5" t="s">
        <v>22</v>
      </c>
      <c r="C28" s="6" t="s">
        <v>57</v>
      </c>
      <c r="D28" s="8" t="s">
        <v>39</v>
      </c>
      <c r="E28" s="8" t="s">
        <v>25</v>
      </c>
      <c r="F28" s="6">
        <v>0</v>
      </c>
      <c r="G28" s="10">
        <f t="shared" si="2"/>
        <v>3260</v>
      </c>
      <c r="H28" s="6"/>
      <c r="I28" s="10">
        <v>275</v>
      </c>
      <c r="J28" s="6">
        <v>0</v>
      </c>
      <c r="K28" s="10">
        <v>2773.6</v>
      </c>
      <c r="L28" s="6">
        <v>250</v>
      </c>
      <c r="M28" s="6"/>
      <c r="N28" s="6"/>
      <c r="O28" s="13">
        <f t="shared" si="3"/>
        <v>6558.6</v>
      </c>
      <c r="P28" s="10">
        <v>1224.21</v>
      </c>
      <c r="Q28" s="10">
        <f t="shared" si="1"/>
        <v>5334.39</v>
      </c>
      <c r="R28" s="6"/>
    </row>
    <row r="29" spans="1:18" ht="30" x14ac:dyDescent="0.25">
      <c r="A29" s="6">
        <v>19</v>
      </c>
      <c r="B29" s="5" t="s">
        <v>22</v>
      </c>
      <c r="C29" s="6" t="s">
        <v>58</v>
      </c>
      <c r="D29" s="8" t="s">
        <v>39</v>
      </c>
      <c r="E29" s="8" t="s">
        <v>25</v>
      </c>
      <c r="F29" s="6">
        <v>0</v>
      </c>
      <c r="G29" s="10">
        <f t="shared" si="2"/>
        <v>3260</v>
      </c>
      <c r="H29" s="6"/>
      <c r="I29" s="10">
        <v>125</v>
      </c>
      <c r="J29" s="6">
        <v>0</v>
      </c>
      <c r="K29" s="10">
        <v>2593.6</v>
      </c>
      <c r="L29" s="6">
        <v>250</v>
      </c>
      <c r="M29" s="6"/>
      <c r="N29" s="6"/>
      <c r="O29" s="13">
        <f t="shared" si="3"/>
        <v>6228.6</v>
      </c>
      <c r="P29" s="10">
        <v>1067.75</v>
      </c>
      <c r="Q29" s="10">
        <f t="shared" si="1"/>
        <v>5160.8500000000004</v>
      </c>
      <c r="R29" s="6"/>
    </row>
    <row r="30" spans="1:18" ht="30" x14ac:dyDescent="0.25">
      <c r="A30" s="6">
        <v>20</v>
      </c>
      <c r="B30" s="5" t="s">
        <v>22</v>
      </c>
      <c r="C30" s="6" t="s">
        <v>59</v>
      </c>
      <c r="D30" s="8" t="s">
        <v>60</v>
      </c>
      <c r="E30" s="8" t="s">
        <v>25</v>
      </c>
      <c r="F30" s="6">
        <v>0</v>
      </c>
      <c r="G30" s="10">
        <f>3295+3000</f>
        <v>6295</v>
      </c>
      <c r="H30" s="6"/>
      <c r="I30" s="10">
        <v>175</v>
      </c>
      <c r="J30" s="6">
        <v>750</v>
      </c>
      <c r="K30" s="10">
        <v>3922.45</v>
      </c>
      <c r="L30" s="6">
        <v>250</v>
      </c>
      <c r="M30" s="6"/>
      <c r="N30" s="6"/>
      <c r="O30" s="13">
        <f t="shared" si="3"/>
        <v>11392.45</v>
      </c>
      <c r="P30" s="10">
        <v>5757.09</v>
      </c>
      <c r="Q30" s="10">
        <f t="shared" si="1"/>
        <v>5635.3600000000006</v>
      </c>
      <c r="R30" s="6"/>
    </row>
    <row r="31" spans="1:18" ht="30" x14ac:dyDescent="0.25">
      <c r="A31" s="6">
        <v>21</v>
      </c>
      <c r="B31" s="5" t="s">
        <v>22</v>
      </c>
      <c r="C31" s="6" t="s">
        <v>61</v>
      </c>
      <c r="D31" s="8" t="s">
        <v>39</v>
      </c>
      <c r="E31" s="8" t="s">
        <v>25</v>
      </c>
      <c r="F31" s="6">
        <v>0</v>
      </c>
      <c r="G31" s="10">
        <f>1460+1800</f>
        <v>3260</v>
      </c>
      <c r="H31" s="6"/>
      <c r="I31" s="10">
        <f>250+50</f>
        <v>300</v>
      </c>
      <c r="J31" s="6">
        <v>0</v>
      </c>
      <c r="K31" s="10">
        <v>2748.6</v>
      </c>
      <c r="L31" s="6">
        <v>250</v>
      </c>
      <c r="M31" s="6"/>
      <c r="N31" s="6"/>
      <c r="O31" s="13">
        <f t="shared" si="3"/>
        <v>6558.6</v>
      </c>
      <c r="P31" s="10">
        <v>1246.21</v>
      </c>
      <c r="Q31" s="10">
        <f t="shared" si="1"/>
        <v>5312.39</v>
      </c>
      <c r="R31" s="6"/>
    </row>
    <row r="32" spans="1:18" ht="30" x14ac:dyDescent="0.25">
      <c r="A32" s="6">
        <v>22</v>
      </c>
      <c r="B32" s="5" t="s">
        <v>22</v>
      </c>
      <c r="C32" s="6" t="s">
        <v>62</v>
      </c>
      <c r="D32" s="8" t="s">
        <v>63</v>
      </c>
      <c r="E32" s="8" t="s">
        <v>25</v>
      </c>
      <c r="F32" s="6">
        <v>0</v>
      </c>
      <c r="G32" s="15">
        <f>1460+1800</f>
        <v>3260</v>
      </c>
      <c r="H32" s="6"/>
      <c r="I32" s="15">
        <v>125</v>
      </c>
      <c r="J32" s="6">
        <v>0</v>
      </c>
      <c r="K32" s="15">
        <v>2593.6</v>
      </c>
      <c r="L32" s="6">
        <v>250</v>
      </c>
      <c r="M32" s="6"/>
      <c r="N32" s="6"/>
      <c r="O32" s="13">
        <f t="shared" si="3"/>
        <v>6228.6</v>
      </c>
      <c r="P32" s="15">
        <v>1038.48</v>
      </c>
      <c r="Q32" s="15">
        <f t="shared" si="1"/>
        <v>5190.1200000000008</v>
      </c>
      <c r="R32" s="6"/>
    </row>
    <row r="33" spans="1:18" ht="30" x14ac:dyDescent="0.25">
      <c r="A33" s="6">
        <v>23</v>
      </c>
      <c r="B33" s="5" t="s">
        <v>22</v>
      </c>
      <c r="C33" s="6" t="s">
        <v>64</v>
      </c>
      <c r="D33" s="8" t="s">
        <v>41</v>
      </c>
      <c r="E33" s="8" t="s">
        <v>25</v>
      </c>
      <c r="F33" s="6">
        <v>0</v>
      </c>
      <c r="G33" s="10">
        <f>3295+3000</f>
        <v>6295</v>
      </c>
      <c r="H33" s="6"/>
      <c r="I33" s="10">
        <v>125</v>
      </c>
      <c r="J33" s="6">
        <v>750</v>
      </c>
      <c r="K33" s="10">
        <v>3922.45</v>
      </c>
      <c r="L33" s="6">
        <v>250</v>
      </c>
      <c r="M33" s="6"/>
      <c r="N33" s="6"/>
      <c r="O33" s="13">
        <f t="shared" si="3"/>
        <v>11342.45</v>
      </c>
      <c r="P33" s="10">
        <v>7266.16</v>
      </c>
      <c r="Q33" s="10">
        <f t="shared" si="1"/>
        <v>4076.2900000000009</v>
      </c>
      <c r="R33" s="6"/>
    </row>
    <row r="34" spans="1:18" ht="30" x14ac:dyDescent="0.25">
      <c r="A34" s="6">
        <v>24</v>
      </c>
      <c r="B34" s="5" t="s">
        <v>22</v>
      </c>
      <c r="C34" s="6" t="s">
        <v>65</v>
      </c>
      <c r="D34" s="8" t="s">
        <v>66</v>
      </c>
      <c r="E34" s="8" t="s">
        <v>25</v>
      </c>
      <c r="F34" s="6">
        <v>0</v>
      </c>
      <c r="G34" s="10">
        <f>1460+1800</f>
        <v>3260</v>
      </c>
      <c r="H34" s="6"/>
      <c r="I34" s="10">
        <v>275</v>
      </c>
      <c r="J34" s="6">
        <v>375</v>
      </c>
      <c r="K34" s="10">
        <v>2737.6</v>
      </c>
      <c r="L34" s="6">
        <v>250</v>
      </c>
      <c r="M34" s="6"/>
      <c r="N34" s="6"/>
      <c r="O34" s="13">
        <f t="shared" si="3"/>
        <v>6897.6</v>
      </c>
      <c r="P34" s="10">
        <v>1232.51</v>
      </c>
      <c r="Q34" s="10">
        <f t="shared" si="1"/>
        <v>5665.09</v>
      </c>
      <c r="R34" s="6"/>
    </row>
    <row r="35" spans="1:18" ht="30" x14ac:dyDescent="0.25">
      <c r="A35" s="6">
        <v>25</v>
      </c>
      <c r="B35" s="5" t="s">
        <v>22</v>
      </c>
      <c r="C35" s="6" t="s">
        <v>67</v>
      </c>
      <c r="D35" s="8" t="s">
        <v>39</v>
      </c>
      <c r="E35" s="8" t="s">
        <v>25</v>
      </c>
      <c r="F35" s="6">
        <v>0</v>
      </c>
      <c r="G35" s="10">
        <f>1460+1800</f>
        <v>3260</v>
      </c>
      <c r="H35" s="6"/>
      <c r="I35" s="10">
        <v>275</v>
      </c>
      <c r="J35" s="6">
        <v>0</v>
      </c>
      <c r="K35" s="10">
        <v>2283.6</v>
      </c>
      <c r="L35" s="6">
        <v>250</v>
      </c>
      <c r="M35" s="6"/>
      <c r="N35" s="6"/>
      <c r="O35" s="13">
        <f t="shared" si="3"/>
        <v>6068.6</v>
      </c>
      <c r="P35" s="10">
        <v>1097.5</v>
      </c>
      <c r="Q35" s="10">
        <f t="shared" si="1"/>
        <v>4971.1000000000004</v>
      </c>
      <c r="R35" s="6"/>
    </row>
    <row r="36" spans="1:18" ht="30" x14ac:dyDescent="0.25">
      <c r="A36" s="6">
        <v>26</v>
      </c>
      <c r="B36" s="5" t="s">
        <v>22</v>
      </c>
      <c r="C36" s="6" t="s">
        <v>68</v>
      </c>
      <c r="D36" s="8" t="s">
        <v>39</v>
      </c>
      <c r="E36" s="8" t="s">
        <v>25</v>
      </c>
      <c r="F36" s="6">
        <v>0</v>
      </c>
      <c r="G36" s="10">
        <f>1460+1800</f>
        <v>3260</v>
      </c>
      <c r="H36" s="6"/>
      <c r="I36" s="10">
        <v>125</v>
      </c>
      <c r="J36" s="6">
        <v>0</v>
      </c>
      <c r="K36" s="10">
        <v>2593.6</v>
      </c>
      <c r="L36" s="6">
        <v>250</v>
      </c>
      <c r="M36" s="6"/>
      <c r="N36" s="6"/>
      <c r="O36" s="13">
        <f t="shared" si="3"/>
        <v>6228.6</v>
      </c>
      <c r="P36" s="10">
        <v>1038.48</v>
      </c>
      <c r="Q36" s="10">
        <f t="shared" si="1"/>
        <v>5190.1200000000008</v>
      </c>
      <c r="R36" s="6"/>
    </row>
    <row r="37" spans="1:18" ht="30" x14ac:dyDescent="0.25">
      <c r="A37" s="6">
        <v>27</v>
      </c>
      <c r="B37" s="5" t="s">
        <v>22</v>
      </c>
      <c r="C37" s="24" t="s">
        <v>69</v>
      </c>
      <c r="D37" s="8" t="s">
        <v>39</v>
      </c>
      <c r="E37" s="8" t="s">
        <v>25</v>
      </c>
      <c r="F37" s="6">
        <v>0</v>
      </c>
      <c r="G37" s="10">
        <f>1460+1800</f>
        <v>3260</v>
      </c>
      <c r="H37" s="6"/>
      <c r="I37" s="10">
        <v>275</v>
      </c>
      <c r="J37" s="6">
        <v>0</v>
      </c>
      <c r="K37" s="10">
        <v>2773.6</v>
      </c>
      <c r="L37" s="6">
        <v>250</v>
      </c>
      <c r="M37" s="6"/>
      <c r="N37" s="6"/>
      <c r="O37" s="13">
        <f t="shared" si="3"/>
        <v>6558.6</v>
      </c>
      <c r="P37" s="10">
        <v>1195.76</v>
      </c>
      <c r="Q37" s="10">
        <f t="shared" si="1"/>
        <v>5362.84</v>
      </c>
      <c r="R37" s="6"/>
    </row>
    <row r="38" spans="1:18" ht="30" x14ac:dyDescent="0.25">
      <c r="A38" s="6">
        <v>28</v>
      </c>
      <c r="B38" s="5" t="s">
        <v>22</v>
      </c>
      <c r="C38" s="24" t="s">
        <v>70</v>
      </c>
      <c r="D38" s="8" t="s">
        <v>31</v>
      </c>
      <c r="E38" s="8" t="s">
        <v>25</v>
      </c>
      <c r="F38" s="6">
        <v>0</v>
      </c>
      <c r="G38" s="10">
        <f>1831+2200</f>
        <v>4031</v>
      </c>
      <c r="H38" s="6"/>
      <c r="I38" s="10">
        <v>275</v>
      </c>
      <c r="J38" s="6">
        <v>0</v>
      </c>
      <c r="K38" s="10">
        <v>3142.96</v>
      </c>
      <c r="L38" s="6">
        <v>250</v>
      </c>
      <c r="M38" s="6"/>
      <c r="N38" s="6"/>
      <c r="O38" s="13">
        <v>7698.96</v>
      </c>
      <c r="P38" s="10">
        <v>1400.26</v>
      </c>
      <c r="Q38" s="10">
        <f t="shared" si="1"/>
        <v>6298.7</v>
      </c>
      <c r="R38" s="6"/>
    </row>
    <row r="39" spans="1:18" ht="30" x14ac:dyDescent="0.25">
      <c r="A39" s="6">
        <v>29</v>
      </c>
      <c r="B39" s="5" t="s">
        <v>22</v>
      </c>
      <c r="C39" s="24" t="s">
        <v>71</v>
      </c>
      <c r="D39" s="8" t="s">
        <v>72</v>
      </c>
      <c r="E39" s="8" t="s">
        <v>25</v>
      </c>
      <c r="F39" s="6">
        <v>0</v>
      </c>
      <c r="G39" s="10">
        <f>3150+2600</f>
        <v>5750</v>
      </c>
      <c r="H39" s="6"/>
      <c r="I39" s="10">
        <v>275</v>
      </c>
      <c r="J39" s="6">
        <v>0</v>
      </c>
      <c r="K39" s="10">
        <v>3506.5</v>
      </c>
      <c r="L39" s="6">
        <v>250</v>
      </c>
      <c r="M39" s="6"/>
      <c r="N39" s="6"/>
      <c r="O39" s="13">
        <f t="shared" si="3"/>
        <v>9781.5</v>
      </c>
      <c r="P39" s="10">
        <v>7595.77</v>
      </c>
      <c r="Q39" s="10">
        <f t="shared" si="1"/>
        <v>2185.7299999999996</v>
      </c>
      <c r="R39" s="6"/>
    </row>
    <row r="40" spans="1:18" ht="30" x14ac:dyDescent="0.25">
      <c r="A40" s="6">
        <v>30</v>
      </c>
      <c r="B40" s="5" t="s">
        <v>22</v>
      </c>
      <c r="C40" s="24" t="s">
        <v>73</v>
      </c>
      <c r="D40" s="8" t="s">
        <v>39</v>
      </c>
      <c r="E40" s="8" t="s">
        <v>25</v>
      </c>
      <c r="F40" s="6">
        <v>0</v>
      </c>
      <c r="G40" s="10">
        <f>1682+1600</f>
        <v>3282</v>
      </c>
      <c r="H40" s="6"/>
      <c r="I40" s="10">
        <v>275</v>
      </c>
      <c r="J40" s="6">
        <v>0</v>
      </c>
      <c r="K40" s="10">
        <v>2519.12</v>
      </c>
      <c r="L40" s="6">
        <v>250</v>
      </c>
      <c r="M40" s="6"/>
      <c r="N40" s="6"/>
      <c r="O40" s="13">
        <f t="shared" si="3"/>
        <v>6326.12</v>
      </c>
      <c r="P40" s="10">
        <v>1356.7</v>
      </c>
      <c r="Q40" s="10">
        <f t="shared" si="1"/>
        <v>4969.42</v>
      </c>
      <c r="R40" s="6"/>
    </row>
    <row r="41" spans="1:18" ht="30" x14ac:dyDescent="0.25">
      <c r="A41" s="6">
        <v>31</v>
      </c>
      <c r="B41" s="5" t="s">
        <v>22</v>
      </c>
      <c r="C41" s="24" t="s">
        <v>74</v>
      </c>
      <c r="D41" s="8" t="s">
        <v>41</v>
      </c>
      <c r="E41" s="8" t="s">
        <v>25</v>
      </c>
      <c r="F41" s="6">
        <v>0</v>
      </c>
      <c r="G41" s="10">
        <f>3295+3000</f>
        <v>6295</v>
      </c>
      <c r="H41" s="6"/>
      <c r="I41" s="10">
        <v>200</v>
      </c>
      <c r="J41" s="6">
        <v>750</v>
      </c>
      <c r="K41" s="10">
        <v>3922.45</v>
      </c>
      <c r="L41" s="6">
        <v>250</v>
      </c>
      <c r="M41" s="6"/>
      <c r="N41" s="6"/>
      <c r="O41" s="13">
        <f t="shared" si="3"/>
        <v>11417.45</v>
      </c>
      <c r="P41" s="10">
        <v>2382.0500000000002</v>
      </c>
      <c r="Q41" s="10">
        <f t="shared" si="1"/>
        <v>9035.4000000000015</v>
      </c>
      <c r="R41" s="6"/>
    </row>
    <row r="42" spans="1:18" ht="30" x14ac:dyDescent="0.25">
      <c r="A42" s="6">
        <v>32</v>
      </c>
      <c r="B42" s="5" t="s">
        <v>22</v>
      </c>
      <c r="C42" s="24" t="s">
        <v>75</v>
      </c>
      <c r="D42" s="8" t="s">
        <v>39</v>
      </c>
      <c r="E42" s="8" t="s">
        <v>25</v>
      </c>
      <c r="F42" s="6">
        <v>0</v>
      </c>
      <c r="G42" s="15">
        <f>1460+1800</f>
        <v>3260</v>
      </c>
      <c r="H42" s="6"/>
      <c r="I42" s="15">
        <v>175</v>
      </c>
      <c r="J42" s="6">
        <v>0</v>
      </c>
      <c r="K42" s="15">
        <v>2683.6</v>
      </c>
      <c r="L42" s="6">
        <v>250</v>
      </c>
      <c r="M42" s="6"/>
      <c r="N42" s="6"/>
      <c r="O42" s="13">
        <f t="shared" si="3"/>
        <v>6368.6</v>
      </c>
      <c r="P42" s="15">
        <v>4847.16</v>
      </c>
      <c r="Q42" s="15">
        <f t="shared" si="1"/>
        <v>1521.4400000000005</v>
      </c>
      <c r="R42" s="6"/>
    </row>
    <row r="43" spans="1:18" ht="30" x14ac:dyDescent="0.25">
      <c r="A43" s="6">
        <v>33</v>
      </c>
      <c r="B43" s="5" t="s">
        <v>22</v>
      </c>
      <c r="C43" s="24" t="s">
        <v>76</v>
      </c>
      <c r="D43" s="8" t="s">
        <v>77</v>
      </c>
      <c r="E43" s="8" t="s">
        <v>25</v>
      </c>
      <c r="F43" s="6">
        <v>0</v>
      </c>
      <c r="G43" s="10">
        <f>2315+2200</f>
        <v>4515</v>
      </c>
      <c r="H43" s="6"/>
      <c r="I43" s="10">
        <v>275</v>
      </c>
      <c r="J43" s="6">
        <v>0</v>
      </c>
      <c r="K43" s="10">
        <v>3220.4</v>
      </c>
      <c r="L43" s="6">
        <v>250</v>
      </c>
      <c r="M43" s="6"/>
      <c r="N43" s="6"/>
      <c r="O43" s="13">
        <f t="shared" si="3"/>
        <v>8260.4</v>
      </c>
      <c r="P43" s="10">
        <v>4851.08</v>
      </c>
      <c r="Q43" s="10">
        <f t="shared" si="1"/>
        <v>3409.3199999999997</v>
      </c>
      <c r="R43" s="6"/>
    </row>
    <row r="44" spans="1:18" ht="30" x14ac:dyDescent="0.25">
      <c r="A44" s="6">
        <v>34</v>
      </c>
      <c r="B44" s="5" t="s">
        <v>22</v>
      </c>
      <c r="C44" s="24" t="s">
        <v>138</v>
      </c>
      <c r="D44" s="8" t="s">
        <v>168</v>
      </c>
      <c r="E44" s="8" t="s">
        <v>25</v>
      </c>
      <c r="F44" s="6">
        <v>0</v>
      </c>
      <c r="G44" s="10">
        <f>8996+4500</f>
        <v>13496</v>
      </c>
      <c r="H44" s="6"/>
      <c r="I44" s="10"/>
      <c r="J44" s="6">
        <v>750</v>
      </c>
      <c r="K44" s="10">
        <v>5509.64</v>
      </c>
      <c r="L44" s="6">
        <v>250</v>
      </c>
      <c r="M44" s="6"/>
      <c r="N44" s="6"/>
      <c r="O44" s="13">
        <f t="shared" si="3"/>
        <v>20005.64</v>
      </c>
      <c r="P44" s="10">
        <v>4489.8500000000004</v>
      </c>
      <c r="Q44" s="10">
        <f t="shared" si="1"/>
        <v>15515.789999999999</v>
      </c>
      <c r="R44" s="8"/>
    </row>
    <row r="45" spans="1:18" ht="30" x14ac:dyDescent="0.25">
      <c r="A45" s="6">
        <v>35</v>
      </c>
      <c r="B45" s="5" t="s">
        <v>22</v>
      </c>
      <c r="C45" s="24" t="s">
        <v>78</v>
      </c>
      <c r="D45" s="8" t="s">
        <v>39</v>
      </c>
      <c r="E45" s="8" t="s">
        <v>25</v>
      </c>
      <c r="F45" s="6">
        <v>0</v>
      </c>
      <c r="G45" s="10">
        <f>1105+1500</f>
        <v>2605</v>
      </c>
      <c r="H45" s="6"/>
      <c r="I45" s="10">
        <v>275</v>
      </c>
      <c r="J45" s="6">
        <v>0</v>
      </c>
      <c r="K45" s="10">
        <v>2472.0500000000002</v>
      </c>
      <c r="L45" s="6">
        <v>250</v>
      </c>
      <c r="M45" s="6"/>
      <c r="N45" s="6"/>
      <c r="O45" s="13">
        <f t="shared" si="3"/>
        <v>5602.05</v>
      </c>
      <c r="P45" s="10">
        <v>942.13</v>
      </c>
      <c r="Q45" s="10">
        <f t="shared" si="1"/>
        <v>4659.92</v>
      </c>
      <c r="R45" s="6"/>
    </row>
    <row r="46" spans="1:18" ht="30" x14ac:dyDescent="0.25">
      <c r="A46" s="6">
        <v>36</v>
      </c>
      <c r="B46" s="5" t="s">
        <v>22</v>
      </c>
      <c r="C46" s="24" t="s">
        <v>79</v>
      </c>
      <c r="D46" s="8" t="s">
        <v>39</v>
      </c>
      <c r="E46" s="8" t="s">
        <v>25</v>
      </c>
      <c r="F46" s="6">
        <v>0</v>
      </c>
      <c r="G46" s="10">
        <f>1460+1800</f>
        <v>3260</v>
      </c>
      <c r="H46" s="6"/>
      <c r="I46" s="10">
        <v>125</v>
      </c>
      <c r="J46" s="6">
        <v>0</v>
      </c>
      <c r="K46" s="10">
        <v>2593.6</v>
      </c>
      <c r="L46" s="6">
        <v>250</v>
      </c>
      <c r="M46" s="6"/>
      <c r="N46" s="6"/>
      <c r="O46" s="13">
        <f t="shared" si="3"/>
        <v>6228.6</v>
      </c>
      <c r="P46" s="10">
        <v>1038.48</v>
      </c>
      <c r="Q46" s="10">
        <f t="shared" si="1"/>
        <v>5190.1200000000008</v>
      </c>
      <c r="R46" s="6"/>
    </row>
    <row r="47" spans="1:18" ht="30" x14ac:dyDescent="0.25">
      <c r="A47" s="6">
        <v>37</v>
      </c>
      <c r="B47" s="5" t="s">
        <v>22</v>
      </c>
      <c r="C47" s="24" t="s">
        <v>80</v>
      </c>
      <c r="D47" s="8" t="s">
        <v>39</v>
      </c>
      <c r="E47" s="8" t="s">
        <v>25</v>
      </c>
      <c r="F47" s="6">
        <v>0</v>
      </c>
      <c r="G47" s="10">
        <f>1460+1800</f>
        <v>3260</v>
      </c>
      <c r="H47" s="6"/>
      <c r="I47" s="10">
        <v>125</v>
      </c>
      <c r="J47" s="6">
        <v>0</v>
      </c>
      <c r="K47" s="10">
        <v>2593.6</v>
      </c>
      <c r="L47" s="6">
        <v>250</v>
      </c>
      <c r="M47" s="6"/>
      <c r="N47" s="6"/>
      <c r="O47" s="13">
        <f t="shared" si="3"/>
        <v>6228.6</v>
      </c>
      <c r="P47" s="10">
        <v>1067.75</v>
      </c>
      <c r="Q47" s="10">
        <f t="shared" si="1"/>
        <v>5160.8500000000004</v>
      </c>
      <c r="R47" s="6"/>
    </row>
    <row r="48" spans="1:18" ht="30" x14ac:dyDescent="0.25">
      <c r="A48" s="6">
        <v>38</v>
      </c>
      <c r="B48" s="5" t="s">
        <v>22</v>
      </c>
      <c r="C48" s="24" t="s">
        <v>81</v>
      </c>
      <c r="D48" s="8" t="s">
        <v>39</v>
      </c>
      <c r="E48" s="8" t="s">
        <v>25</v>
      </c>
      <c r="F48" s="6">
        <v>0</v>
      </c>
      <c r="G48" s="10">
        <f>1460+1800</f>
        <v>3260</v>
      </c>
      <c r="H48" s="6"/>
      <c r="I48" s="10">
        <v>275</v>
      </c>
      <c r="J48" s="6">
        <v>0</v>
      </c>
      <c r="K48" s="10">
        <v>2773.6</v>
      </c>
      <c r="L48" s="6">
        <v>250</v>
      </c>
      <c r="M48" s="6"/>
      <c r="N48" s="6"/>
      <c r="O48" s="13">
        <f t="shared" si="3"/>
        <v>6558.6</v>
      </c>
      <c r="P48" s="10">
        <v>1164.21</v>
      </c>
      <c r="Q48" s="10">
        <f t="shared" si="1"/>
        <v>5394.39</v>
      </c>
      <c r="R48" s="6"/>
    </row>
    <row r="49" spans="1:18" ht="30" x14ac:dyDescent="0.25">
      <c r="A49" s="6">
        <v>39</v>
      </c>
      <c r="B49" s="5" t="s">
        <v>22</v>
      </c>
      <c r="C49" s="24" t="s">
        <v>82</v>
      </c>
      <c r="D49" s="8" t="s">
        <v>39</v>
      </c>
      <c r="E49" s="8" t="s">
        <v>25</v>
      </c>
      <c r="F49" s="6">
        <v>0</v>
      </c>
      <c r="G49" s="10">
        <f>1831+2200</f>
        <v>4031</v>
      </c>
      <c r="H49" s="6"/>
      <c r="I49" s="10">
        <v>275</v>
      </c>
      <c r="J49" s="6">
        <v>0</v>
      </c>
      <c r="K49" s="10">
        <v>3142.96</v>
      </c>
      <c r="L49" s="6">
        <v>250</v>
      </c>
      <c r="M49" s="6"/>
      <c r="N49" s="6"/>
      <c r="O49" s="13">
        <f t="shared" si="3"/>
        <v>7698.96</v>
      </c>
      <c r="P49" s="10">
        <v>1400.01</v>
      </c>
      <c r="Q49" s="10">
        <f t="shared" si="1"/>
        <v>6298.95</v>
      </c>
      <c r="R49" s="6"/>
    </row>
    <row r="50" spans="1:18" ht="30" x14ac:dyDescent="0.25">
      <c r="A50" s="6">
        <v>40</v>
      </c>
      <c r="B50" s="5" t="s">
        <v>22</v>
      </c>
      <c r="C50" s="24" t="s">
        <v>83</v>
      </c>
      <c r="D50" s="7" t="s">
        <v>84</v>
      </c>
      <c r="E50" s="8" t="s">
        <v>25</v>
      </c>
      <c r="F50" s="6">
        <v>0</v>
      </c>
      <c r="G50" s="10">
        <f t="shared" ref="G50:G56" si="4">1460+1800</f>
        <v>3260</v>
      </c>
      <c r="H50" s="6"/>
      <c r="I50" s="10">
        <v>125</v>
      </c>
      <c r="J50" s="6">
        <v>0</v>
      </c>
      <c r="K50" s="10">
        <v>2593.6</v>
      </c>
      <c r="L50" s="6">
        <v>250</v>
      </c>
      <c r="M50" s="6"/>
      <c r="N50" s="6"/>
      <c r="O50" s="13">
        <f t="shared" si="3"/>
        <v>6228.6</v>
      </c>
      <c r="P50" s="10">
        <v>1038.48</v>
      </c>
      <c r="Q50" s="10">
        <f t="shared" si="1"/>
        <v>5190.1200000000008</v>
      </c>
      <c r="R50" s="6"/>
    </row>
    <row r="51" spans="1:18" ht="30" x14ac:dyDescent="0.25">
      <c r="A51" s="6">
        <v>41</v>
      </c>
      <c r="B51" s="5" t="s">
        <v>22</v>
      </c>
      <c r="C51" s="24" t="s">
        <v>85</v>
      </c>
      <c r="D51" s="8" t="s">
        <v>39</v>
      </c>
      <c r="E51" s="8" t="s">
        <v>25</v>
      </c>
      <c r="F51" s="6">
        <v>0</v>
      </c>
      <c r="G51" s="10">
        <f t="shared" si="4"/>
        <v>3260</v>
      </c>
      <c r="H51" s="6"/>
      <c r="I51" s="10">
        <v>125</v>
      </c>
      <c r="J51" s="6">
        <v>0</v>
      </c>
      <c r="K51" s="10">
        <v>2593.6</v>
      </c>
      <c r="L51" s="6">
        <v>250</v>
      </c>
      <c r="M51" s="6"/>
      <c r="N51" s="6"/>
      <c r="O51" s="13">
        <f t="shared" si="3"/>
        <v>6228.6</v>
      </c>
      <c r="P51" s="10">
        <v>1038.48</v>
      </c>
      <c r="Q51" s="10">
        <f t="shared" si="1"/>
        <v>5190.1200000000008</v>
      </c>
      <c r="R51" s="6"/>
    </row>
    <row r="52" spans="1:18" ht="30" x14ac:dyDescent="0.25">
      <c r="A52" s="6">
        <v>42</v>
      </c>
      <c r="B52" s="5" t="s">
        <v>22</v>
      </c>
      <c r="C52" s="24" t="s">
        <v>86</v>
      </c>
      <c r="D52" s="8" t="s">
        <v>39</v>
      </c>
      <c r="E52" s="8" t="s">
        <v>25</v>
      </c>
      <c r="F52" s="6">
        <v>0</v>
      </c>
      <c r="G52" s="10">
        <f t="shared" si="4"/>
        <v>3260</v>
      </c>
      <c r="H52" s="6"/>
      <c r="I52" s="10">
        <v>125</v>
      </c>
      <c r="J52" s="6">
        <v>0</v>
      </c>
      <c r="K52" s="10">
        <v>2593.6</v>
      </c>
      <c r="L52" s="6">
        <v>250</v>
      </c>
      <c r="M52" s="6"/>
      <c r="N52" s="6"/>
      <c r="O52" s="13">
        <f t="shared" ref="O52" si="5">+N52+M52+L52+K52+J52+I52+G52</f>
        <v>6228.6</v>
      </c>
      <c r="P52" s="10">
        <v>1038.48</v>
      </c>
      <c r="Q52" s="10">
        <f t="shared" ref="Q52" si="6">O52-P52</f>
        <v>5190.1200000000008</v>
      </c>
      <c r="R52" s="17"/>
    </row>
    <row r="53" spans="1:18" ht="30" x14ac:dyDescent="0.25">
      <c r="A53" s="6">
        <v>43</v>
      </c>
      <c r="B53" s="5" t="s">
        <v>22</v>
      </c>
      <c r="C53" s="24" t="s">
        <v>87</v>
      </c>
      <c r="D53" s="8" t="s">
        <v>39</v>
      </c>
      <c r="E53" s="8" t="s">
        <v>25</v>
      </c>
      <c r="F53" s="6">
        <v>0</v>
      </c>
      <c r="G53" s="10">
        <f t="shared" si="4"/>
        <v>3260</v>
      </c>
      <c r="H53" s="6"/>
      <c r="I53" s="10">
        <v>125</v>
      </c>
      <c r="J53" s="6">
        <v>0</v>
      </c>
      <c r="K53" s="10">
        <v>2593.6</v>
      </c>
      <c r="L53" s="6">
        <v>250</v>
      </c>
      <c r="M53" s="6"/>
      <c r="N53" s="6"/>
      <c r="O53" s="13">
        <f t="shared" si="3"/>
        <v>6228.6</v>
      </c>
      <c r="P53" s="10">
        <v>4326.79</v>
      </c>
      <c r="Q53" s="10">
        <f t="shared" si="1"/>
        <v>1901.8100000000004</v>
      </c>
      <c r="R53" s="6"/>
    </row>
    <row r="54" spans="1:18" ht="30" x14ac:dyDescent="0.25">
      <c r="A54" s="6">
        <v>44</v>
      </c>
      <c r="B54" s="5" t="s">
        <v>22</v>
      </c>
      <c r="C54" s="24" t="s">
        <v>88</v>
      </c>
      <c r="D54" s="8" t="s">
        <v>89</v>
      </c>
      <c r="E54" s="8" t="s">
        <v>25</v>
      </c>
      <c r="F54" s="6">
        <v>0</v>
      </c>
      <c r="G54" s="10">
        <f t="shared" si="4"/>
        <v>3260</v>
      </c>
      <c r="H54" s="6"/>
      <c r="I54" s="10">
        <v>275</v>
      </c>
      <c r="J54" s="6">
        <v>0</v>
      </c>
      <c r="K54" s="10">
        <v>2773.6</v>
      </c>
      <c r="L54" s="6">
        <v>250</v>
      </c>
      <c r="M54" s="6"/>
      <c r="N54" s="6"/>
      <c r="O54" s="13">
        <f t="shared" si="3"/>
        <v>6558.6</v>
      </c>
      <c r="P54" s="10">
        <v>6295.06</v>
      </c>
      <c r="Q54" s="10">
        <f t="shared" si="1"/>
        <v>263.53999999999996</v>
      </c>
      <c r="R54" s="6"/>
    </row>
    <row r="55" spans="1:18" ht="30" x14ac:dyDescent="0.25">
      <c r="A55" s="6">
        <v>45</v>
      </c>
      <c r="B55" s="5" t="s">
        <v>22</v>
      </c>
      <c r="C55" s="24" t="s">
        <v>90</v>
      </c>
      <c r="D55" s="8" t="s">
        <v>91</v>
      </c>
      <c r="E55" s="8" t="s">
        <v>25</v>
      </c>
      <c r="F55" s="6">
        <v>0</v>
      </c>
      <c r="G55" s="10">
        <f t="shared" si="4"/>
        <v>3260</v>
      </c>
      <c r="H55" s="6"/>
      <c r="I55" s="10">
        <v>275</v>
      </c>
      <c r="J55" s="6">
        <v>0</v>
      </c>
      <c r="K55" s="10">
        <v>2773.6</v>
      </c>
      <c r="L55" s="6">
        <v>250</v>
      </c>
      <c r="M55" s="6"/>
      <c r="N55" s="6"/>
      <c r="O55" s="13">
        <f t="shared" si="3"/>
        <v>6558.6</v>
      </c>
      <c r="P55" s="10">
        <v>1255.76</v>
      </c>
      <c r="Q55" s="10">
        <f t="shared" si="1"/>
        <v>5302.84</v>
      </c>
      <c r="R55" s="6"/>
    </row>
    <row r="56" spans="1:18" ht="30" x14ac:dyDescent="0.25">
      <c r="A56" s="6">
        <v>46</v>
      </c>
      <c r="B56" s="5" t="s">
        <v>22</v>
      </c>
      <c r="C56" s="24" t="s">
        <v>92</v>
      </c>
      <c r="D56" s="8" t="s">
        <v>93</v>
      </c>
      <c r="E56" s="8" t="s">
        <v>25</v>
      </c>
      <c r="F56" s="6">
        <v>0</v>
      </c>
      <c r="G56" s="10">
        <f t="shared" si="4"/>
        <v>3260</v>
      </c>
      <c r="H56" s="6"/>
      <c r="I56" s="10">
        <v>275</v>
      </c>
      <c r="J56" s="6">
        <v>0</v>
      </c>
      <c r="K56" s="10">
        <v>2773.6</v>
      </c>
      <c r="L56" s="6">
        <v>250</v>
      </c>
      <c r="M56" s="6"/>
      <c r="N56" s="6"/>
      <c r="O56" s="13">
        <f t="shared" si="3"/>
        <v>6558.6</v>
      </c>
      <c r="P56" s="10">
        <v>1255.76</v>
      </c>
      <c r="Q56" s="10">
        <f t="shared" si="1"/>
        <v>5302.84</v>
      </c>
      <c r="R56" s="6"/>
    </row>
    <row r="57" spans="1:18" ht="30" x14ac:dyDescent="0.25">
      <c r="A57" s="6">
        <v>47</v>
      </c>
      <c r="B57" s="5" t="s">
        <v>22</v>
      </c>
      <c r="C57" s="24" t="s">
        <v>94</v>
      </c>
      <c r="D57" s="8" t="s">
        <v>56</v>
      </c>
      <c r="E57" s="8" t="s">
        <v>25</v>
      </c>
      <c r="F57" s="6">
        <v>0</v>
      </c>
      <c r="G57" s="10">
        <f>3525+3000</f>
        <v>6525</v>
      </c>
      <c r="H57" s="6"/>
      <c r="I57" s="10">
        <v>200</v>
      </c>
      <c r="J57" s="6">
        <v>750</v>
      </c>
      <c r="K57" s="10">
        <v>3947.75</v>
      </c>
      <c r="L57" s="6">
        <v>250</v>
      </c>
      <c r="M57" s="6"/>
      <c r="N57" s="6"/>
      <c r="O57" s="13">
        <f t="shared" si="3"/>
        <v>11672.75</v>
      </c>
      <c r="P57" s="10">
        <v>2499.87</v>
      </c>
      <c r="Q57" s="10">
        <f t="shared" si="1"/>
        <v>9172.880000000001</v>
      </c>
      <c r="R57" s="8"/>
    </row>
    <row r="58" spans="1:18" ht="30" x14ac:dyDescent="0.25">
      <c r="A58" s="6">
        <v>48</v>
      </c>
      <c r="B58" s="5" t="s">
        <v>22</v>
      </c>
      <c r="C58" s="24" t="s">
        <v>95</v>
      </c>
      <c r="D58" s="8" t="s">
        <v>96</v>
      </c>
      <c r="E58" s="8" t="s">
        <v>25</v>
      </c>
      <c r="F58" s="6">
        <v>0</v>
      </c>
      <c r="G58" s="15">
        <f t="shared" ref="G58:G63" si="7">1460+1800</f>
        <v>3260</v>
      </c>
      <c r="H58" s="6"/>
      <c r="I58" s="15">
        <v>275</v>
      </c>
      <c r="J58" s="6">
        <v>0</v>
      </c>
      <c r="K58" s="15">
        <v>2773.6</v>
      </c>
      <c r="L58" s="6">
        <v>250</v>
      </c>
      <c r="M58" s="6"/>
      <c r="N58" s="6"/>
      <c r="O58" s="13">
        <f t="shared" si="3"/>
        <v>6558.6</v>
      </c>
      <c r="P58" s="15">
        <v>2653.67</v>
      </c>
      <c r="Q58" s="15">
        <f t="shared" si="1"/>
        <v>3904.9300000000003</v>
      </c>
      <c r="R58" s="6"/>
    </row>
    <row r="59" spans="1:18" ht="30" x14ac:dyDescent="0.25">
      <c r="A59" s="6">
        <v>49</v>
      </c>
      <c r="B59" s="5" t="s">
        <v>22</v>
      </c>
      <c r="C59" s="24" t="s">
        <v>97</v>
      </c>
      <c r="D59" s="8" t="s">
        <v>49</v>
      </c>
      <c r="E59" s="8" t="s">
        <v>25</v>
      </c>
      <c r="F59" s="6">
        <v>0</v>
      </c>
      <c r="G59" s="10">
        <f t="shared" si="7"/>
        <v>3260</v>
      </c>
      <c r="H59" s="6"/>
      <c r="I59" s="10">
        <v>125</v>
      </c>
      <c r="J59" s="6">
        <v>0</v>
      </c>
      <c r="K59" s="10">
        <v>2593.6</v>
      </c>
      <c r="L59" s="6">
        <v>250</v>
      </c>
      <c r="M59" s="6"/>
      <c r="N59" s="6"/>
      <c r="O59" s="13">
        <f t="shared" si="3"/>
        <v>6228.6</v>
      </c>
      <c r="P59" s="10">
        <v>1038.48</v>
      </c>
      <c r="Q59" s="10">
        <f t="shared" si="1"/>
        <v>5190.1200000000008</v>
      </c>
      <c r="R59" s="6"/>
    </row>
    <row r="60" spans="1:18" ht="30" x14ac:dyDescent="0.25">
      <c r="A60" s="6">
        <v>50</v>
      </c>
      <c r="B60" s="5" t="s">
        <v>22</v>
      </c>
      <c r="C60" s="24" t="s">
        <v>98</v>
      </c>
      <c r="D60" s="8" t="s">
        <v>39</v>
      </c>
      <c r="E60" s="8" t="s">
        <v>25</v>
      </c>
      <c r="F60" s="6">
        <v>0</v>
      </c>
      <c r="G60" s="10">
        <f t="shared" si="7"/>
        <v>3260</v>
      </c>
      <c r="H60" s="6"/>
      <c r="I60" s="10">
        <v>275</v>
      </c>
      <c r="J60" s="6">
        <v>0</v>
      </c>
      <c r="K60" s="10">
        <v>2773.6</v>
      </c>
      <c r="L60" s="6">
        <v>250</v>
      </c>
      <c r="M60" s="6"/>
      <c r="N60" s="6"/>
      <c r="O60" s="13">
        <f t="shared" si="3"/>
        <v>6558.6</v>
      </c>
      <c r="P60" s="10">
        <v>1254.21</v>
      </c>
      <c r="Q60" s="10">
        <f t="shared" si="1"/>
        <v>5304.39</v>
      </c>
      <c r="R60" s="6"/>
    </row>
    <row r="61" spans="1:18" ht="30" x14ac:dyDescent="0.25">
      <c r="A61" s="6">
        <v>51</v>
      </c>
      <c r="B61" s="5" t="s">
        <v>22</v>
      </c>
      <c r="C61" s="24" t="s">
        <v>99</v>
      </c>
      <c r="D61" s="8" t="s">
        <v>39</v>
      </c>
      <c r="E61" s="8" t="s">
        <v>25</v>
      </c>
      <c r="F61" s="6">
        <v>0</v>
      </c>
      <c r="G61" s="10">
        <f t="shared" si="7"/>
        <v>3260</v>
      </c>
      <c r="H61" s="6"/>
      <c r="I61" s="10">
        <v>275</v>
      </c>
      <c r="J61" s="6">
        <v>0</v>
      </c>
      <c r="K61" s="10">
        <v>2773.6</v>
      </c>
      <c r="L61" s="6">
        <v>250</v>
      </c>
      <c r="M61" s="6"/>
      <c r="N61" s="6"/>
      <c r="O61" s="13">
        <f t="shared" si="3"/>
        <v>6558.6</v>
      </c>
      <c r="P61" s="10">
        <v>1164.21</v>
      </c>
      <c r="Q61" s="10">
        <f t="shared" si="1"/>
        <v>5394.39</v>
      </c>
      <c r="R61" s="6"/>
    </row>
    <row r="62" spans="1:18" ht="30" x14ac:dyDescent="0.25">
      <c r="A62" s="6">
        <v>52</v>
      </c>
      <c r="B62" s="5" t="s">
        <v>22</v>
      </c>
      <c r="C62" s="24" t="s">
        <v>100</v>
      </c>
      <c r="D62" s="8" t="s">
        <v>101</v>
      </c>
      <c r="E62" s="8" t="s">
        <v>25</v>
      </c>
      <c r="F62" s="6">
        <v>0</v>
      </c>
      <c r="G62" s="15">
        <f t="shared" si="7"/>
        <v>3260</v>
      </c>
      <c r="H62" s="6"/>
      <c r="I62" s="15">
        <v>125</v>
      </c>
      <c r="J62" s="6">
        <v>0</v>
      </c>
      <c r="K62" s="15">
        <v>2593.6</v>
      </c>
      <c r="L62" s="6">
        <v>250</v>
      </c>
      <c r="M62" s="6"/>
      <c r="N62" s="6"/>
      <c r="O62" s="13">
        <f t="shared" si="3"/>
        <v>6228.6</v>
      </c>
      <c r="P62" s="15">
        <v>1038.48</v>
      </c>
      <c r="Q62" s="15">
        <f t="shared" si="1"/>
        <v>5190.1200000000008</v>
      </c>
      <c r="R62" s="6"/>
    </row>
    <row r="63" spans="1:18" ht="30" x14ac:dyDescent="0.25">
      <c r="A63" s="6">
        <v>53</v>
      </c>
      <c r="B63" s="5" t="s">
        <v>22</v>
      </c>
      <c r="C63" s="24" t="s">
        <v>102</v>
      </c>
      <c r="D63" s="8" t="s">
        <v>39</v>
      </c>
      <c r="E63" s="8" t="s">
        <v>25</v>
      </c>
      <c r="F63" s="6">
        <v>0</v>
      </c>
      <c r="G63" s="10">
        <f t="shared" si="7"/>
        <v>3260</v>
      </c>
      <c r="H63" s="6"/>
      <c r="I63" s="10">
        <v>125</v>
      </c>
      <c r="J63" s="6">
        <v>0</v>
      </c>
      <c r="K63" s="10">
        <v>2593.6</v>
      </c>
      <c r="L63" s="6">
        <v>250</v>
      </c>
      <c r="M63" s="6"/>
      <c r="N63" s="6"/>
      <c r="O63" s="13">
        <f t="shared" si="3"/>
        <v>6228.6</v>
      </c>
      <c r="P63" s="10">
        <v>1038.48</v>
      </c>
      <c r="Q63" s="10">
        <f t="shared" si="1"/>
        <v>5190.1200000000008</v>
      </c>
      <c r="R63" s="6"/>
    </row>
    <row r="64" spans="1:18" ht="30" x14ac:dyDescent="0.25">
      <c r="A64" s="6">
        <v>54</v>
      </c>
      <c r="B64" s="5" t="s">
        <v>103</v>
      </c>
      <c r="C64" s="24" t="s">
        <v>155</v>
      </c>
      <c r="D64" s="7" t="s">
        <v>104</v>
      </c>
      <c r="E64" s="8" t="s">
        <v>25</v>
      </c>
      <c r="F64" s="6">
        <v>0</v>
      </c>
      <c r="G64" s="6"/>
      <c r="H64" s="18">
        <v>5500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10">
        <f t="shared" si="1"/>
        <v>0</v>
      </c>
      <c r="R64" s="6"/>
    </row>
    <row r="65" spans="1:18" ht="30" x14ac:dyDescent="0.25">
      <c r="A65" s="6">
        <v>55</v>
      </c>
      <c r="B65" s="5" t="s">
        <v>103</v>
      </c>
      <c r="C65" s="24" t="s">
        <v>105</v>
      </c>
      <c r="D65" s="7" t="s">
        <v>39</v>
      </c>
      <c r="E65" s="8" t="s">
        <v>25</v>
      </c>
      <c r="F65" s="6">
        <v>0</v>
      </c>
      <c r="G65" s="6"/>
      <c r="H65" s="18">
        <v>5500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10">
        <f t="shared" si="1"/>
        <v>0</v>
      </c>
      <c r="R65" s="6"/>
    </row>
    <row r="66" spans="1:18" ht="30" x14ac:dyDescent="0.25">
      <c r="A66" s="6">
        <v>56</v>
      </c>
      <c r="B66" s="5" t="s">
        <v>103</v>
      </c>
      <c r="C66" s="24" t="s">
        <v>106</v>
      </c>
      <c r="D66" s="7" t="s">
        <v>84</v>
      </c>
      <c r="E66" s="8" t="s">
        <v>25</v>
      </c>
      <c r="F66" s="6">
        <v>0</v>
      </c>
      <c r="G66" s="6"/>
      <c r="H66" s="18">
        <v>5500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10">
        <f t="shared" si="1"/>
        <v>0</v>
      </c>
      <c r="R66" s="6"/>
    </row>
    <row r="67" spans="1:18" ht="30" x14ac:dyDescent="0.25">
      <c r="A67" s="6">
        <v>57</v>
      </c>
      <c r="B67" s="5" t="s">
        <v>103</v>
      </c>
      <c r="C67" s="24" t="s">
        <v>107</v>
      </c>
      <c r="D67" s="7" t="s">
        <v>84</v>
      </c>
      <c r="E67" s="8" t="s">
        <v>25</v>
      </c>
      <c r="F67" s="6">
        <v>0</v>
      </c>
      <c r="G67" s="6"/>
      <c r="H67" s="18">
        <v>7000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10">
        <f t="shared" si="1"/>
        <v>0</v>
      </c>
      <c r="R67" s="6"/>
    </row>
    <row r="68" spans="1:18" ht="30" x14ac:dyDescent="0.25">
      <c r="A68" s="6">
        <v>58</v>
      </c>
      <c r="B68" s="5" t="s">
        <v>103</v>
      </c>
      <c r="C68" s="24" t="s">
        <v>108</v>
      </c>
      <c r="D68" s="7" t="s">
        <v>84</v>
      </c>
      <c r="E68" s="8" t="s">
        <v>25</v>
      </c>
      <c r="F68" s="6">
        <v>0</v>
      </c>
      <c r="G68" s="6"/>
      <c r="H68" s="18">
        <v>5500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10">
        <f t="shared" si="1"/>
        <v>0</v>
      </c>
      <c r="R68" s="6"/>
    </row>
    <row r="69" spans="1:18" ht="30" x14ac:dyDescent="0.25">
      <c r="A69" s="6">
        <v>59</v>
      </c>
      <c r="B69" s="5" t="s">
        <v>103</v>
      </c>
      <c r="C69" s="24" t="s">
        <v>109</v>
      </c>
      <c r="D69" s="7" t="s">
        <v>39</v>
      </c>
      <c r="E69" s="8" t="s">
        <v>25</v>
      </c>
      <c r="F69" s="6">
        <v>0</v>
      </c>
      <c r="G69" s="6"/>
      <c r="H69" s="18">
        <v>7000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10">
        <f t="shared" ref="Q69:Q87" si="8">O69-P69</f>
        <v>0</v>
      </c>
      <c r="R69" s="6"/>
    </row>
    <row r="70" spans="1:18" ht="30" x14ac:dyDescent="0.25">
      <c r="A70" s="6">
        <v>60</v>
      </c>
      <c r="B70" s="5" t="s">
        <v>103</v>
      </c>
      <c r="C70" s="24" t="s">
        <v>110</v>
      </c>
      <c r="D70" s="7" t="s">
        <v>111</v>
      </c>
      <c r="E70" s="8" t="s">
        <v>25</v>
      </c>
      <c r="F70" s="6">
        <v>0</v>
      </c>
      <c r="G70" s="6"/>
      <c r="H70" s="18">
        <v>6500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10">
        <f t="shared" si="8"/>
        <v>0</v>
      </c>
      <c r="R70" s="6"/>
    </row>
    <row r="71" spans="1:18" ht="30" x14ac:dyDescent="0.25">
      <c r="A71" s="6">
        <v>61</v>
      </c>
      <c r="B71" s="5" t="s">
        <v>103</v>
      </c>
      <c r="C71" s="24" t="s">
        <v>113</v>
      </c>
      <c r="D71" s="7" t="s">
        <v>52</v>
      </c>
      <c r="E71" s="8" t="s">
        <v>25</v>
      </c>
      <c r="F71" s="6">
        <v>0</v>
      </c>
      <c r="G71" s="6"/>
      <c r="H71" s="18">
        <v>10000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10">
        <f t="shared" si="8"/>
        <v>0</v>
      </c>
      <c r="R71" s="6"/>
    </row>
    <row r="72" spans="1:18" ht="30" x14ac:dyDescent="0.25">
      <c r="A72" s="6">
        <v>62</v>
      </c>
      <c r="B72" s="5" t="s">
        <v>103</v>
      </c>
      <c r="C72" s="24" t="s">
        <v>114</v>
      </c>
      <c r="D72" s="7" t="s">
        <v>39</v>
      </c>
      <c r="E72" s="8" t="s">
        <v>25</v>
      </c>
      <c r="F72" s="6">
        <v>0</v>
      </c>
      <c r="G72" s="6"/>
      <c r="H72" s="18">
        <v>6000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10">
        <f t="shared" si="8"/>
        <v>0</v>
      </c>
      <c r="R72" s="6"/>
    </row>
    <row r="73" spans="1:18" ht="30" x14ac:dyDescent="0.25">
      <c r="A73" s="6">
        <v>63</v>
      </c>
      <c r="B73" s="5" t="s">
        <v>103</v>
      </c>
      <c r="C73" s="24" t="s">
        <v>115</v>
      </c>
      <c r="D73" s="7" t="s">
        <v>39</v>
      </c>
      <c r="E73" s="8" t="s">
        <v>25</v>
      </c>
      <c r="F73" s="6">
        <v>0</v>
      </c>
      <c r="G73" s="6"/>
      <c r="H73" s="18">
        <v>5500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10">
        <f t="shared" si="8"/>
        <v>0</v>
      </c>
      <c r="R73" s="6"/>
    </row>
    <row r="74" spans="1:18" ht="30" x14ac:dyDescent="0.25">
      <c r="A74" s="6">
        <v>64</v>
      </c>
      <c r="B74" s="5" t="s">
        <v>103</v>
      </c>
      <c r="C74" s="24" t="s">
        <v>116</v>
      </c>
      <c r="D74" s="11" t="s">
        <v>117</v>
      </c>
      <c r="E74" s="8" t="s">
        <v>25</v>
      </c>
      <c r="F74" s="6">
        <v>0</v>
      </c>
      <c r="G74" s="6"/>
      <c r="H74" s="18">
        <v>7000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10">
        <f t="shared" si="8"/>
        <v>0</v>
      </c>
      <c r="R74" s="6"/>
    </row>
    <row r="75" spans="1:18" ht="30" x14ac:dyDescent="0.25">
      <c r="A75" s="6">
        <v>65</v>
      </c>
      <c r="B75" s="5" t="s">
        <v>103</v>
      </c>
      <c r="C75" s="24" t="s">
        <v>118</v>
      </c>
      <c r="D75" s="11" t="s">
        <v>111</v>
      </c>
      <c r="E75" s="8" t="s">
        <v>25</v>
      </c>
      <c r="F75" s="6">
        <v>0</v>
      </c>
      <c r="G75" s="6"/>
      <c r="H75" s="18">
        <v>7000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10">
        <f t="shared" si="8"/>
        <v>0</v>
      </c>
      <c r="R75" s="6"/>
    </row>
    <row r="76" spans="1:18" ht="30" x14ac:dyDescent="0.25">
      <c r="A76" s="6">
        <v>66</v>
      </c>
      <c r="B76" s="5" t="s">
        <v>103</v>
      </c>
      <c r="C76" s="24" t="s">
        <v>119</v>
      </c>
      <c r="D76" s="7" t="s">
        <v>52</v>
      </c>
      <c r="E76" s="8" t="s">
        <v>25</v>
      </c>
      <c r="F76" s="6">
        <v>0</v>
      </c>
      <c r="G76" s="6"/>
      <c r="H76" s="18">
        <v>9000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10">
        <f t="shared" si="8"/>
        <v>0</v>
      </c>
      <c r="R76" s="6"/>
    </row>
    <row r="77" spans="1:18" ht="30" x14ac:dyDescent="0.25">
      <c r="A77" s="6">
        <v>67</v>
      </c>
      <c r="B77" s="5" t="s">
        <v>103</v>
      </c>
      <c r="C77" s="24" t="s">
        <v>152</v>
      </c>
      <c r="D77" s="11" t="s">
        <v>111</v>
      </c>
      <c r="E77" s="8" t="s">
        <v>25</v>
      </c>
      <c r="F77" s="6">
        <v>0</v>
      </c>
      <c r="G77" s="6"/>
      <c r="H77" s="18">
        <v>5500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10">
        <f t="shared" si="8"/>
        <v>0</v>
      </c>
      <c r="R77" s="6"/>
    </row>
    <row r="78" spans="1:18" ht="30" x14ac:dyDescent="0.25">
      <c r="A78" s="6">
        <v>68</v>
      </c>
      <c r="B78" s="5" t="s">
        <v>103</v>
      </c>
      <c r="C78" s="24" t="s">
        <v>120</v>
      </c>
      <c r="D78" s="7" t="s">
        <v>52</v>
      </c>
      <c r="E78" s="8" t="s">
        <v>25</v>
      </c>
      <c r="F78" s="6">
        <v>0</v>
      </c>
      <c r="G78" s="6"/>
      <c r="H78" s="18">
        <v>15000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10">
        <f t="shared" si="8"/>
        <v>0</v>
      </c>
      <c r="R78" s="6"/>
    </row>
    <row r="79" spans="1:18" ht="30" x14ac:dyDescent="0.25">
      <c r="A79" s="6">
        <v>69</v>
      </c>
      <c r="B79" s="5" t="s">
        <v>103</v>
      </c>
      <c r="C79" s="24" t="s">
        <v>121</v>
      </c>
      <c r="D79" s="7" t="s">
        <v>122</v>
      </c>
      <c r="E79" s="8" t="s">
        <v>25</v>
      </c>
      <c r="F79" s="6">
        <v>0</v>
      </c>
      <c r="G79" s="6"/>
      <c r="H79" s="18">
        <v>6000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10">
        <f t="shared" si="8"/>
        <v>0</v>
      </c>
      <c r="R79" s="6"/>
    </row>
    <row r="80" spans="1:18" ht="30" x14ac:dyDescent="0.25">
      <c r="A80" s="6">
        <v>70</v>
      </c>
      <c r="B80" s="5" t="s">
        <v>103</v>
      </c>
      <c r="C80" s="24" t="s">
        <v>123</v>
      </c>
      <c r="D80" s="7" t="s">
        <v>122</v>
      </c>
      <c r="E80" s="8" t="s">
        <v>25</v>
      </c>
      <c r="F80" s="6">
        <v>0</v>
      </c>
      <c r="G80" s="6"/>
      <c r="H80" s="18">
        <v>6000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10">
        <f t="shared" si="8"/>
        <v>0</v>
      </c>
      <c r="R80" s="6"/>
    </row>
    <row r="81" spans="1:18" ht="30" x14ac:dyDescent="0.25">
      <c r="A81" s="6">
        <v>71</v>
      </c>
      <c r="B81" s="5" t="s">
        <v>103</v>
      </c>
      <c r="C81" s="24" t="s">
        <v>124</v>
      </c>
      <c r="D81" s="7" t="s">
        <v>39</v>
      </c>
      <c r="E81" s="8" t="s">
        <v>25</v>
      </c>
      <c r="F81" s="6">
        <v>0</v>
      </c>
      <c r="G81" s="6"/>
      <c r="H81" s="18">
        <v>7000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10">
        <f t="shared" si="8"/>
        <v>0</v>
      </c>
      <c r="R81" s="6"/>
    </row>
    <row r="82" spans="1:18" ht="30" x14ac:dyDescent="0.25">
      <c r="A82" s="6">
        <v>72</v>
      </c>
      <c r="B82" s="5" t="s">
        <v>103</v>
      </c>
      <c r="C82" s="24" t="s">
        <v>125</v>
      </c>
      <c r="D82" s="7" t="s">
        <v>126</v>
      </c>
      <c r="E82" s="8" t="s">
        <v>25</v>
      </c>
      <c r="F82" s="6">
        <v>0</v>
      </c>
      <c r="G82" s="6"/>
      <c r="H82" s="18">
        <v>5500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10">
        <f t="shared" si="8"/>
        <v>0</v>
      </c>
      <c r="R82" s="6"/>
    </row>
    <row r="83" spans="1:18" ht="30" x14ac:dyDescent="0.25">
      <c r="A83" s="6">
        <v>73</v>
      </c>
      <c r="B83" s="5" t="s">
        <v>103</v>
      </c>
      <c r="C83" s="24" t="s">
        <v>128</v>
      </c>
      <c r="D83" s="7" t="s">
        <v>39</v>
      </c>
      <c r="E83" s="8" t="s">
        <v>25</v>
      </c>
      <c r="F83" s="6">
        <v>0</v>
      </c>
      <c r="G83" s="6"/>
      <c r="H83" s="18">
        <v>7000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9">
        <f t="shared" si="8"/>
        <v>0</v>
      </c>
      <c r="R83" s="6"/>
    </row>
    <row r="84" spans="1:18" ht="30" x14ac:dyDescent="0.25">
      <c r="A84" s="6">
        <v>74</v>
      </c>
      <c r="B84" s="5" t="s">
        <v>103</v>
      </c>
      <c r="C84" s="24" t="s">
        <v>157</v>
      </c>
      <c r="D84" s="7" t="s">
        <v>39</v>
      </c>
      <c r="E84" s="8" t="s">
        <v>25</v>
      </c>
      <c r="F84" s="6">
        <v>0</v>
      </c>
      <c r="G84" s="6"/>
      <c r="H84" s="18">
        <v>7000</v>
      </c>
      <c r="I84" s="6">
        <v>0</v>
      </c>
      <c r="J84" s="6">
        <v>0</v>
      </c>
      <c r="K84" s="6">
        <v>0</v>
      </c>
      <c r="L84" s="6">
        <v>0</v>
      </c>
      <c r="M84" s="6">
        <v>0</v>
      </c>
      <c r="N84" s="6">
        <v>0</v>
      </c>
      <c r="O84" s="6">
        <v>0</v>
      </c>
      <c r="P84" s="6">
        <v>0</v>
      </c>
      <c r="Q84" s="9">
        <f t="shared" si="8"/>
        <v>0</v>
      </c>
      <c r="R84" s="6"/>
    </row>
    <row r="85" spans="1:18" ht="30" x14ac:dyDescent="0.25">
      <c r="A85" s="6">
        <v>75</v>
      </c>
      <c r="B85" s="5" t="s">
        <v>103</v>
      </c>
      <c r="C85" s="24" t="s">
        <v>129</v>
      </c>
      <c r="D85" s="7" t="s">
        <v>122</v>
      </c>
      <c r="E85" s="8" t="s">
        <v>25</v>
      </c>
      <c r="F85" s="6">
        <v>0</v>
      </c>
      <c r="G85" s="6"/>
      <c r="H85" s="18">
        <v>7000</v>
      </c>
      <c r="I85" s="6">
        <v>0</v>
      </c>
      <c r="J85" s="6">
        <v>0</v>
      </c>
      <c r="K85" s="6">
        <v>0</v>
      </c>
      <c r="L85" s="6">
        <v>0</v>
      </c>
      <c r="M85" s="6">
        <v>0</v>
      </c>
      <c r="N85" s="6">
        <v>0</v>
      </c>
      <c r="O85" s="6">
        <v>0</v>
      </c>
      <c r="P85" s="6">
        <v>0</v>
      </c>
      <c r="Q85" s="9">
        <f t="shared" si="8"/>
        <v>0</v>
      </c>
      <c r="R85" s="6"/>
    </row>
    <row r="86" spans="1:18" ht="30" x14ac:dyDescent="0.25">
      <c r="A86" s="6">
        <v>76</v>
      </c>
      <c r="B86" s="5" t="s">
        <v>103</v>
      </c>
      <c r="C86" s="24" t="s">
        <v>130</v>
      </c>
      <c r="D86" s="7" t="s">
        <v>131</v>
      </c>
      <c r="E86" s="8" t="s">
        <v>25</v>
      </c>
      <c r="F86" s="6">
        <v>0</v>
      </c>
      <c r="G86" s="6"/>
      <c r="H86" s="18">
        <v>5500</v>
      </c>
      <c r="I86" s="6">
        <v>0</v>
      </c>
      <c r="J86" s="6">
        <v>0</v>
      </c>
      <c r="K86" s="6">
        <v>0</v>
      </c>
      <c r="L86" s="6">
        <v>0</v>
      </c>
      <c r="M86" s="6">
        <v>0</v>
      </c>
      <c r="N86" s="6">
        <v>0</v>
      </c>
      <c r="O86" s="6">
        <v>0</v>
      </c>
      <c r="P86" s="6">
        <v>0</v>
      </c>
      <c r="Q86" s="9">
        <f t="shared" si="8"/>
        <v>0</v>
      </c>
      <c r="R86" s="6"/>
    </row>
    <row r="87" spans="1:18" ht="30" x14ac:dyDescent="0.25">
      <c r="A87" s="6">
        <v>77</v>
      </c>
      <c r="B87" s="5" t="s">
        <v>103</v>
      </c>
      <c r="C87" s="24" t="s">
        <v>132</v>
      </c>
      <c r="D87" s="8" t="s">
        <v>112</v>
      </c>
      <c r="E87" s="8" t="s">
        <v>25</v>
      </c>
      <c r="F87" s="6">
        <v>0</v>
      </c>
      <c r="G87" s="6"/>
      <c r="H87" s="18">
        <v>15000</v>
      </c>
      <c r="I87" s="6">
        <v>0</v>
      </c>
      <c r="J87" s="6">
        <v>0</v>
      </c>
      <c r="K87" s="6">
        <v>0</v>
      </c>
      <c r="L87" s="6">
        <v>0</v>
      </c>
      <c r="M87" s="6">
        <v>0</v>
      </c>
      <c r="N87" s="6">
        <v>0</v>
      </c>
      <c r="O87" s="6">
        <v>0</v>
      </c>
      <c r="P87" s="6">
        <v>0</v>
      </c>
      <c r="Q87" s="9">
        <f t="shared" si="8"/>
        <v>0</v>
      </c>
      <c r="R87" s="6"/>
    </row>
    <row r="88" spans="1:18" ht="30" x14ac:dyDescent="0.25">
      <c r="A88" s="6">
        <v>78</v>
      </c>
      <c r="B88" s="5" t="s">
        <v>103</v>
      </c>
      <c r="C88" s="24" t="s">
        <v>134</v>
      </c>
      <c r="D88" s="8" t="s">
        <v>112</v>
      </c>
      <c r="E88" s="8" t="s">
        <v>25</v>
      </c>
      <c r="F88" s="6">
        <v>0</v>
      </c>
      <c r="G88" s="6"/>
      <c r="H88" s="18">
        <v>15000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10">
        <f t="shared" ref="Q88:Q95" si="9">O88-P88</f>
        <v>0</v>
      </c>
      <c r="R88" s="6"/>
    </row>
    <row r="89" spans="1:18" ht="30" x14ac:dyDescent="0.25">
      <c r="A89" s="6">
        <v>79</v>
      </c>
      <c r="B89" s="5" t="s">
        <v>103</v>
      </c>
      <c r="C89" s="24" t="s">
        <v>135</v>
      </c>
      <c r="D89" s="8" t="s">
        <v>112</v>
      </c>
      <c r="E89" s="8" t="s">
        <v>25</v>
      </c>
      <c r="F89" s="6">
        <v>0</v>
      </c>
      <c r="G89" s="6"/>
      <c r="H89" s="18">
        <v>15000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10">
        <f t="shared" si="9"/>
        <v>0</v>
      </c>
      <c r="R89" s="6"/>
    </row>
    <row r="90" spans="1:18" ht="30" x14ac:dyDescent="0.25">
      <c r="A90" s="6">
        <v>80</v>
      </c>
      <c r="B90" s="5" t="s">
        <v>103</v>
      </c>
      <c r="C90" s="24" t="s">
        <v>139</v>
      </c>
      <c r="D90" s="8" t="s">
        <v>140</v>
      </c>
      <c r="E90" s="8" t="s">
        <v>25</v>
      </c>
      <c r="F90" s="6">
        <v>0</v>
      </c>
      <c r="G90" s="6"/>
      <c r="H90" s="18">
        <v>6000</v>
      </c>
      <c r="I90" s="6"/>
      <c r="J90" s="6"/>
      <c r="K90" s="6"/>
      <c r="L90" s="6"/>
      <c r="M90" s="6"/>
      <c r="N90" s="6"/>
      <c r="O90" s="6"/>
      <c r="P90" s="6"/>
      <c r="Q90" s="10"/>
      <c r="R90" s="6"/>
    </row>
    <row r="91" spans="1:18" ht="30" x14ac:dyDescent="0.25">
      <c r="A91" s="6">
        <v>81</v>
      </c>
      <c r="B91" s="5" t="s">
        <v>103</v>
      </c>
      <c r="C91" s="24" t="s">
        <v>136</v>
      </c>
      <c r="D91" s="8" t="s">
        <v>127</v>
      </c>
      <c r="E91" s="8" t="s">
        <v>25</v>
      </c>
      <c r="F91" s="6">
        <v>0</v>
      </c>
      <c r="G91" s="6"/>
      <c r="H91" s="18">
        <v>10000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10">
        <f t="shared" si="9"/>
        <v>0</v>
      </c>
      <c r="R91" s="6"/>
    </row>
    <row r="92" spans="1:18" ht="30" x14ac:dyDescent="0.25">
      <c r="A92" s="6">
        <v>82</v>
      </c>
      <c r="B92" s="5" t="s">
        <v>103</v>
      </c>
      <c r="C92" s="24" t="s">
        <v>141</v>
      </c>
      <c r="D92" s="6" t="s">
        <v>52</v>
      </c>
      <c r="E92" s="8" t="s">
        <v>25</v>
      </c>
      <c r="F92" s="6">
        <v>0</v>
      </c>
      <c r="G92" s="6"/>
      <c r="H92" s="18">
        <v>15000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10">
        <f t="shared" si="9"/>
        <v>0</v>
      </c>
      <c r="R92" s="6"/>
    </row>
    <row r="93" spans="1:18" ht="30" x14ac:dyDescent="0.25">
      <c r="A93" s="6">
        <v>83</v>
      </c>
      <c r="B93" s="5" t="s">
        <v>103</v>
      </c>
      <c r="C93" s="24" t="s">
        <v>142</v>
      </c>
      <c r="D93" s="6" t="s">
        <v>52</v>
      </c>
      <c r="E93" s="8" t="s">
        <v>25</v>
      </c>
      <c r="F93" s="6">
        <v>0</v>
      </c>
      <c r="G93" s="6"/>
      <c r="H93" s="18">
        <v>15000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10">
        <f t="shared" si="9"/>
        <v>0</v>
      </c>
      <c r="R93" s="6"/>
    </row>
    <row r="94" spans="1:18" ht="30" x14ac:dyDescent="0.25">
      <c r="A94" s="6">
        <v>84</v>
      </c>
      <c r="B94" s="5" t="s">
        <v>103</v>
      </c>
      <c r="C94" s="24" t="s">
        <v>143</v>
      </c>
      <c r="D94" s="6" t="s">
        <v>52</v>
      </c>
      <c r="E94" s="8" t="s">
        <v>25</v>
      </c>
      <c r="F94" s="6">
        <v>0</v>
      </c>
      <c r="G94" s="6"/>
      <c r="H94" s="18">
        <v>20000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10">
        <f t="shared" si="9"/>
        <v>0</v>
      </c>
      <c r="R94" s="6"/>
    </row>
    <row r="95" spans="1:18" ht="30" x14ac:dyDescent="0.25">
      <c r="A95" s="6">
        <v>85</v>
      </c>
      <c r="B95" s="5" t="s">
        <v>103</v>
      </c>
      <c r="C95" s="24" t="s">
        <v>158</v>
      </c>
      <c r="D95" s="6" t="s">
        <v>159</v>
      </c>
      <c r="E95" s="8" t="s">
        <v>25</v>
      </c>
      <c r="F95" s="6">
        <v>0</v>
      </c>
      <c r="G95" s="6"/>
      <c r="H95" s="19">
        <v>15000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10">
        <f t="shared" si="9"/>
        <v>0</v>
      </c>
      <c r="R95" s="6"/>
    </row>
    <row r="96" spans="1:18" ht="30" x14ac:dyDescent="0.25">
      <c r="A96" s="6">
        <v>86</v>
      </c>
      <c r="B96" s="5" t="s">
        <v>103</v>
      </c>
      <c r="C96" s="24" t="s">
        <v>144</v>
      </c>
      <c r="D96" s="6" t="s">
        <v>145</v>
      </c>
      <c r="E96" s="8" t="s">
        <v>25</v>
      </c>
      <c r="F96" s="6">
        <v>0</v>
      </c>
      <c r="G96" s="6"/>
      <c r="H96" s="19">
        <v>5500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/>
      <c r="R96" s="6"/>
    </row>
    <row r="97" spans="1:18" ht="30" x14ac:dyDescent="0.25">
      <c r="A97" s="6">
        <v>87</v>
      </c>
      <c r="B97" s="5" t="s">
        <v>103</v>
      </c>
      <c r="C97" s="24" t="s">
        <v>169</v>
      </c>
      <c r="D97" s="6" t="s">
        <v>170</v>
      </c>
      <c r="E97" s="8" t="s">
        <v>25</v>
      </c>
      <c r="F97" s="6">
        <v>0</v>
      </c>
      <c r="G97" s="6"/>
      <c r="H97" s="19">
        <v>7000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/>
      <c r="R97" s="6"/>
    </row>
    <row r="98" spans="1:18" ht="30" x14ac:dyDescent="0.25">
      <c r="A98" s="6">
        <v>88</v>
      </c>
      <c r="B98" s="5" t="s">
        <v>103</v>
      </c>
      <c r="C98" s="24" t="s">
        <v>146</v>
      </c>
      <c r="D98" s="6" t="s">
        <v>147</v>
      </c>
      <c r="E98" s="8" t="s">
        <v>25</v>
      </c>
      <c r="F98" s="6">
        <v>0</v>
      </c>
      <c r="G98" s="6"/>
      <c r="H98" s="19">
        <v>6500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/>
      <c r="R98" s="6"/>
    </row>
    <row r="99" spans="1:18" ht="30" x14ac:dyDescent="0.25">
      <c r="A99" s="6">
        <v>89</v>
      </c>
      <c r="B99" s="5" t="s">
        <v>103</v>
      </c>
      <c r="C99" s="24" t="s">
        <v>148</v>
      </c>
      <c r="D99" s="6" t="s">
        <v>127</v>
      </c>
      <c r="E99" s="8" t="s">
        <v>25</v>
      </c>
      <c r="F99" s="6">
        <v>0</v>
      </c>
      <c r="G99" s="6"/>
      <c r="H99" s="19">
        <v>6500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/>
      <c r="R99" s="6"/>
    </row>
    <row r="100" spans="1:18" ht="30" x14ac:dyDescent="0.25">
      <c r="A100" s="6">
        <v>90</v>
      </c>
      <c r="B100" s="5" t="s">
        <v>103</v>
      </c>
      <c r="C100" s="24" t="s">
        <v>160</v>
      </c>
      <c r="D100" s="6" t="s">
        <v>161</v>
      </c>
      <c r="E100" s="8" t="s">
        <v>25</v>
      </c>
      <c r="F100" s="6">
        <v>0</v>
      </c>
      <c r="G100" s="6"/>
      <c r="H100" s="19">
        <v>12000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/>
      <c r="R100" s="6"/>
    </row>
    <row r="101" spans="1:18" ht="30" x14ac:dyDescent="0.25">
      <c r="A101" s="6">
        <v>91</v>
      </c>
      <c r="B101" s="5" t="s">
        <v>103</v>
      </c>
      <c r="C101" s="24" t="s">
        <v>149</v>
      </c>
      <c r="D101" s="6" t="s">
        <v>52</v>
      </c>
      <c r="E101" s="8" t="s">
        <v>25</v>
      </c>
      <c r="F101" s="6">
        <v>0</v>
      </c>
      <c r="G101" s="6"/>
      <c r="H101" s="19">
        <v>15000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/>
      <c r="R101" s="6"/>
    </row>
    <row r="102" spans="1:18" ht="30" x14ac:dyDescent="0.25">
      <c r="A102" s="6">
        <v>92</v>
      </c>
      <c r="B102" s="5" t="s">
        <v>103</v>
      </c>
      <c r="C102" s="24" t="s">
        <v>150</v>
      </c>
      <c r="D102" s="6" t="s">
        <v>52</v>
      </c>
      <c r="E102" s="8" t="s">
        <v>25</v>
      </c>
      <c r="F102" s="6">
        <v>0</v>
      </c>
      <c r="G102" s="6"/>
      <c r="H102" s="19">
        <v>20000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/>
      <c r="R102" s="6"/>
    </row>
    <row r="103" spans="1:18" ht="30" x14ac:dyDescent="0.25">
      <c r="A103" s="6">
        <v>93</v>
      </c>
      <c r="B103" s="5" t="s">
        <v>103</v>
      </c>
      <c r="C103" s="24" t="s">
        <v>151</v>
      </c>
      <c r="D103" s="6" t="s">
        <v>140</v>
      </c>
      <c r="E103" s="8" t="s">
        <v>25</v>
      </c>
      <c r="F103" s="6">
        <v>0</v>
      </c>
      <c r="G103" s="6"/>
      <c r="H103" s="19">
        <v>5500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/>
      <c r="R103" s="6"/>
    </row>
    <row r="104" spans="1:18" ht="30" x14ac:dyDescent="0.25">
      <c r="A104" s="6">
        <v>94</v>
      </c>
      <c r="B104" s="5" t="s">
        <v>103</v>
      </c>
      <c r="C104" s="24" t="s">
        <v>153</v>
      </c>
      <c r="D104" s="6" t="s">
        <v>154</v>
      </c>
      <c r="E104" s="8" t="s">
        <v>25</v>
      </c>
      <c r="F104" s="6">
        <v>0</v>
      </c>
      <c r="G104" s="6"/>
      <c r="H104" s="19">
        <v>5500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/>
      <c r="R104" s="6"/>
    </row>
    <row r="105" spans="1:18" ht="30" x14ac:dyDescent="0.25">
      <c r="A105" s="6">
        <v>95</v>
      </c>
      <c r="B105" s="5" t="s">
        <v>103</v>
      </c>
      <c r="C105" s="24" t="s">
        <v>156</v>
      </c>
      <c r="D105" s="6" t="s">
        <v>154</v>
      </c>
      <c r="E105" s="8" t="s">
        <v>25</v>
      </c>
      <c r="F105" s="6">
        <v>0</v>
      </c>
      <c r="G105" s="6"/>
      <c r="H105" s="19">
        <v>7000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/>
      <c r="R105" s="6"/>
    </row>
    <row r="106" spans="1:18" ht="30" x14ac:dyDescent="0.25">
      <c r="A106" s="6">
        <v>96</v>
      </c>
      <c r="B106" s="5" t="s">
        <v>103</v>
      </c>
      <c r="C106" s="24" t="s">
        <v>171</v>
      </c>
      <c r="D106" s="6" t="s">
        <v>172</v>
      </c>
      <c r="E106" s="8" t="s">
        <v>25</v>
      </c>
      <c r="F106" s="6">
        <v>0</v>
      </c>
      <c r="G106" s="6"/>
      <c r="H106" s="19">
        <v>15000</v>
      </c>
      <c r="I106" s="20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/>
      <c r="R106" s="6"/>
    </row>
    <row r="107" spans="1:18" ht="30" x14ac:dyDescent="0.25">
      <c r="A107" s="6">
        <v>97</v>
      </c>
      <c r="B107" s="5" t="s">
        <v>103</v>
      </c>
      <c r="C107" s="24" t="s">
        <v>173</v>
      </c>
      <c r="D107" s="6" t="s">
        <v>172</v>
      </c>
      <c r="E107" s="8" t="s">
        <v>25</v>
      </c>
      <c r="F107" s="6">
        <v>0</v>
      </c>
      <c r="G107" s="6"/>
      <c r="H107" s="19">
        <v>15000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/>
      <c r="R107" s="6"/>
    </row>
    <row r="108" spans="1:18" ht="30" x14ac:dyDescent="0.25">
      <c r="A108" s="6">
        <v>98</v>
      </c>
      <c r="B108" s="5" t="s">
        <v>103</v>
      </c>
      <c r="C108" s="24" t="s">
        <v>162</v>
      </c>
      <c r="D108" s="6" t="s">
        <v>163</v>
      </c>
      <c r="E108" s="8" t="s">
        <v>25</v>
      </c>
      <c r="F108" s="6">
        <v>0</v>
      </c>
      <c r="G108" s="6"/>
      <c r="H108" s="19">
        <v>5500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/>
      <c r="R108" s="6"/>
    </row>
    <row r="109" spans="1:18" ht="30" x14ac:dyDescent="0.25">
      <c r="A109" s="6">
        <v>99</v>
      </c>
      <c r="B109" s="5" t="s">
        <v>103</v>
      </c>
      <c r="C109" s="6" t="s">
        <v>164</v>
      </c>
      <c r="D109" s="6" t="s">
        <v>163</v>
      </c>
      <c r="E109" s="8" t="s">
        <v>25</v>
      </c>
      <c r="F109" s="6">
        <v>0</v>
      </c>
      <c r="G109" s="6"/>
      <c r="H109" s="19">
        <v>5500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/>
      <c r="R109" s="6"/>
    </row>
    <row r="110" spans="1:18" ht="30" x14ac:dyDescent="0.25">
      <c r="A110" s="6">
        <v>100</v>
      </c>
      <c r="B110" s="5" t="s">
        <v>103</v>
      </c>
      <c r="C110" s="6" t="s">
        <v>165</v>
      </c>
      <c r="D110" s="6" t="s">
        <v>166</v>
      </c>
      <c r="E110" s="8" t="s">
        <v>25</v>
      </c>
      <c r="F110" s="6">
        <v>0</v>
      </c>
      <c r="G110" s="6"/>
      <c r="H110" s="19">
        <v>6500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/>
      <c r="R110" s="6"/>
    </row>
    <row r="111" spans="1:18" ht="30" x14ac:dyDescent="0.25">
      <c r="A111" s="6">
        <v>101</v>
      </c>
      <c r="B111" s="5" t="s">
        <v>103</v>
      </c>
      <c r="C111" s="6" t="s">
        <v>176</v>
      </c>
      <c r="D111" s="6" t="s">
        <v>177</v>
      </c>
      <c r="E111" s="8" t="s">
        <v>25</v>
      </c>
      <c r="F111" s="6">
        <v>0</v>
      </c>
      <c r="G111" s="6"/>
      <c r="H111" s="19">
        <v>13548.39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/>
    </row>
    <row r="112" spans="1:18" ht="30" x14ac:dyDescent="0.25">
      <c r="A112" s="6">
        <v>102</v>
      </c>
      <c r="B112" s="5" t="s">
        <v>103</v>
      </c>
      <c r="C112" s="6" t="s">
        <v>178</v>
      </c>
      <c r="D112" s="6" t="s">
        <v>166</v>
      </c>
      <c r="E112" s="8" t="s">
        <v>25</v>
      </c>
      <c r="F112" s="6">
        <v>0</v>
      </c>
      <c r="G112" s="6"/>
      <c r="H112" s="19">
        <v>8000</v>
      </c>
      <c r="I112" s="6">
        <v>0</v>
      </c>
      <c r="J112" s="6">
        <v>0</v>
      </c>
      <c r="K112" s="6">
        <v>0</v>
      </c>
      <c r="L112" s="6">
        <v>0</v>
      </c>
      <c r="M112" s="6">
        <v>0</v>
      </c>
      <c r="N112" s="6">
        <v>0</v>
      </c>
      <c r="O112" s="6">
        <v>0</v>
      </c>
      <c r="P112" s="6">
        <v>0</v>
      </c>
      <c r="Q112" s="6"/>
    </row>
  </sheetData>
  <mergeCells count="9">
    <mergeCell ref="A8:Q8"/>
    <mergeCell ref="A9:Q9"/>
    <mergeCell ref="A5:Q5"/>
    <mergeCell ref="A6:Q6"/>
    <mergeCell ref="A1:Q1"/>
    <mergeCell ref="A2:Q2"/>
    <mergeCell ref="A3:Q3"/>
    <mergeCell ref="A4:Q4"/>
    <mergeCell ref="A7:Q7"/>
  </mergeCells>
  <pageMargins left="0.31496062992125984" right="0.31496062992125984" top="0.74803149606299213" bottom="0.74803149606299213" header="0.31496062992125984" footer="0.31496062992125984"/>
  <pageSetup paperSize="41" scale="50" orientation="landscape" r:id="rId1"/>
  <ignoredErrors>
    <ignoredError sqref="G23:G25 G27:G36" formula="1"/>
    <ignoredError sqref="B11:B12 B13:B2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Ingrid Ivette Bolaños Ramirez</dc:creator>
  <cp:lastModifiedBy>luis cifuentes</cp:lastModifiedBy>
  <cp:lastPrinted>2025-07-04T17:13:24Z</cp:lastPrinted>
  <dcterms:created xsi:type="dcterms:W3CDTF">2023-03-01T17:39:30Z</dcterms:created>
  <dcterms:modified xsi:type="dcterms:W3CDTF">2025-12-05T19:12:13Z</dcterms:modified>
</cp:coreProperties>
</file>