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4" sheetId="9" r:id="rId1"/>
  </sheets>
  <calcPr calcId="145621"/>
</workbook>
</file>

<file path=xl/calcChain.xml><?xml version="1.0" encoding="utf-8"?>
<calcChain xmlns="http://schemas.openxmlformats.org/spreadsheetml/2006/main">
  <c r="S69" i="9"/>
  <c r="U69"/>
  <c r="S66"/>
  <c r="U66"/>
  <c r="S28"/>
  <c r="U28"/>
  <c r="S68"/>
  <c r="U68"/>
  <c r="S67"/>
  <c r="U67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29"/>
  <c r="U62"/>
  <c r="U65"/>
  <c r="U64"/>
  <c r="U63"/>
  <c r="U61"/>
  <c r="U60"/>
  <c r="U59"/>
  <c r="U58"/>
  <c r="U57"/>
  <c r="U56"/>
  <c r="U55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O27"/>
  <c r="L27"/>
  <c r="O26"/>
  <c r="L26"/>
  <c r="O25"/>
  <c r="L25"/>
  <c r="L24"/>
  <c r="S24"/>
  <c r="U24"/>
  <c r="L23"/>
  <c r="S23"/>
  <c r="U23"/>
  <c r="L22"/>
  <c r="S22"/>
  <c r="U22"/>
  <c r="L21"/>
  <c r="S21"/>
  <c r="U21"/>
  <c r="O20"/>
  <c r="L20"/>
  <c r="L19"/>
  <c r="S19"/>
  <c r="U19"/>
  <c r="L18"/>
  <c r="S18"/>
  <c r="U18"/>
  <c r="L17"/>
  <c r="S17"/>
  <c r="U17"/>
  <c r="L16"/>
  <c r="S16"/>
  <c r="U16"/>
  <c r="L15"/>
  <c r="S15"/>
  <c r="U15"/>
  <c r="O14"/>
  <c r="L14"/>
  <c r="L13"/>
  <c r="S13"/>
  <c r="U13"/>
  <c r="S27"/>
  <c r="U27"/>
  <c r="S25"/>
  <c r="U25"/>
  <c r="S26"/>
  <c r="U26"/>
  <c r="S14"/>
  <c r="U14"/>
  <c r="S20"/>
  <c r="U20"/>
  <c r="U54"/>
</calcChain>
</file>

<file path=xl/sharedStrings.xml><?xml version="1.0" encoding="utf-8"?>
<sst xmlns="http://schemas.openxmlformats.org/spreadsheetml/2006/main" count="258" uniqueCount="128">
  <si>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</si>
  <si>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</si>
  <si>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</si>
  <si>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</si>
  <si>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</si>
  <si>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</si>
  <si>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</si>
  <si>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</si>
  <si>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</si>
  <si>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</si>
  <si>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</si>
  <si>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</si>
  <si>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</si>
  <si>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</si>
  <si>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</si>
  <si>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</si>
  <si>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</si>
  <si>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</si>
  <si>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</si>
  <si>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</si>
  <si>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</si>
  <si>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</si>
  <si>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</si>
  <si>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</si>
  <si>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</si>
  <si>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</si>
  <si>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</si>
  <si>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</si>
  <si>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</si>
  <si>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</si>
  <si>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</si>
  <si>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</si>
  <si>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</si>
  <si>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</si>
  <si>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</si>
  <si>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</si>
  <si>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</si>
  <si>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</si>
  <si>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CAROLA BERIOSKA GARCIA GARCIA</t>
  </si>
  <si>
    <t>DARWIN ESTUARDO JOCHOLA MAGZUL</t>
  </si>
  <si>
    <t>DARWIN JOSÉ CHOY PATZÁN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</si>
  <si>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</si>
  <si>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</si>
  <si>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</si>
  <si>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</si>
  <si>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</si>
  <si>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</si>
  <si>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</si>
  <si>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</si>
  <si>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</si>
  <si>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</si>
  <si>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</si>
  <si>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</si>
  <si>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</si>
  <si>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</si>
  <si>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</si>
  <si>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</si>
  <si>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</si>
  <si>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</si>
  <si>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</si>
  <si>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DIMENSIÓN</t>
  </si>
  <si>
    <t>ASESOR DE METROLOGÍA VOLUMEN</t>
  </si>
  <si>
    <t>ASESOR DE METROLOGIA LEGAL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</si>
  <si>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</si>
  <si>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</si>
  <si>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</si>
  <si>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</si>
  <si>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</si>
  <si>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</si>
  <si>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</si>
  <si>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</si>
  <si>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</si>
  <si>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</si>
  <si>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</si>
  <si>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</si>
  <si>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</si>
  <si>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</si>
  <si>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</si>
  <si>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</si>
  <si>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</si>
  <si>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</si>
  <si>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</si>
  <si>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</si>
  <si>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</si>
  <si>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</si>
  <si>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</si>
  <si>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</si>
  <si>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</si>
  <si>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</si>
  <si>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</si>
  <si>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</si>
  <si>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</si>
  <si>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</si>
  <si>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EDNA DALILA SANTOS DE DÍAZ</t>
  </si>
  <si>
    <t>AUXILIAR DE COMPRAS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</si>
  <si>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</si>
  <si>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</si>
  <si>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</si>
  <si>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</si>
  <si>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</si>
  <si>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</si>
  <si>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</si>
  <si>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</si>
  <si>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</si>
  <si>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ANA LUCIA GARCIA JUAREZ</t>
  </si>
  <si>
    <t>EFER DIONICIO GOMEZ GOMEZ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</si>
  <si>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</si>
  <si>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</si>
  <si>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</si>
  <si>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</si>
  <si>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</si>
  <si>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</si>
  <si>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</si>
  <si>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</si>
  <si>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</si>
  <si>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</si>
  <si>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</si>
  <si>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MARLON ESTEVEN MACAL CRUZ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</si>
  <si>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</si>
  <si>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</si>
  <si>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</si>
  <si>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</si>
  <si>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</si>
  <si>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</si>
  <si>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</si>
  <si>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</si>
  <si>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FECHA DE ACTUALIZACIÓN: 30 SEPTIEMBRE 2025</t>
  </si>
  <si>
    <t>CORRESPONDE AL MES DE: SEPTIEMBRE 2025</t>
  </si>
</sst>
</file>

<file path=xl/styles.xml><?xml version="1.0" encoding="utf-8"?>
<styleSheet xmlns="http://schemas.openxmlformats.org/spreadsheetml/2006/main">
  <numFmts count="3">
    <numFmt numFmtId="165" formatCode="_-* #,##0.00_-;\-* #,##0.00_-;_-* &quot;-&quot;??_-;_-@_-"/>
    <numFmt numFmtId="168" formatCode="_(* #,##0.00_);_(* \(#,##0.00\);_(* &quot;-&quot;??_);_(@_)"/>
    <numFmt numFmtId="171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8">
    <xf numFmtId="0" fontId="0" fillId="0" borderId="0" xfId="0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8" fontId="7" fillId="0" borderId="0" xfId="2" applyFont="1"/>
    <xf numFmtId="168" fontId="13" fillId="0" borderId="12" xfId="2" applyFont="1" applyBorder="1" applyAlignment="1">
      <alignment horizontal="center" vertical="center"/>
    </xf>
    <xf numFmtId="168" fontId="13" fillId="0" borderId="1" xfId="2" applyFont="1" applyBorder="1" applyAlignment="1">
      <alignment horizontal="center" vertical="center"/>
    </xf>
    <xf numFmtId="168" fontId="13" fillId="0" borderId="12" xfId="2" applyFont="1" applyFill="1" applyBorder="1" applyAlignment="1">
      <alignment horizontal="center" vertical="center"/>
    </xf>
    <xf numFmtId="168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168" fontId="13" fillId="0" borderId="14" xfId="2" applyFont="1" applyBorder="1"/>
    <xf numFmtId="168" fontId="13" fillId="0" borderId="5" xfId="2" applyFont="1" applyBorder="1"/>
    <xf numFmtId="168" fontId="13" fillId="0" borderId="1" xfId="2" applyNumberFormat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8" fontId="13" fillId="0" borderId="3" xfId="2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0" fontId="13" fillId="0" borderId="15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71" fontId="13" fillId="0" borderId="14" xfId="2" applyNumberFormat="1" applyFont="1" applyBorder="1"/>
    <xf numFmtId="171" fontId="13" fillId="0" borderId="4" xfId="2" applyNumberFormat="1" applyFont="1" applyBorder="1"/>
    <xf numFmtId="168" fontId="13" fillId="0" borderId="5" xfId="2" applyFont="1" applyBorder="1"/>
    <xf numFmtId="0" fontId="13" fillId="0" borderId="1" xfId="0" applyFont="1" applyBorder="1"/>
    <xf numFmtId="168" fontId="13" fillId="0" borderId="1" xfId="2" applyFont="1" applyBorder="1"/>
    <xf numFmtId="0" fontId="13" fillId="0" borderId="1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69</xdr:row>
      <xdr:rowOff>76200</xdr:rowOff>
    </xdr:from>
    <xdr:to>
      <xdr:col>4</xdr:col>
      <xdr:colOff>1743075</xdr:colOff>
      <xdr:row>75</xdr:row>
      <xdr:rowOff>142875</xdr:rowOff>
    </xdr:to>
    <xdr:pic>
      <xdr:nvPicPr>
        <xdr:cNvPr id="105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2:W69"/>
  <sheetViews>
    <sheetView showGridLines="0" tabSelected="1" view="pageBreakPreview" topLeftCell="A4" zoomScaleNormal="100" zoomScaleSheetLayoutView="100" workbookViewId="0">
      <selection activeCell="A8" sqref="A8"/>
    </sheetView>
  </sheetViews>
  <sheetFormatPr baseColWidth="10" defaultRowHeight="1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>
      <c r="B2" s="45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2:23" ht="15.75">
      <c r="B3" s="6" t="s">
        <v>16</v>
      </c>
      <c r="C3" s="7"/>
      <c r="D3" s="7"/>
      <c r="E3" s="7"/>
      <c r="F3" s="7"/>
      <c r="G3" s="7"/>
      <c r="H3" s="7"/>
      <c r="I3" s="7"/>
      <c r="J3" s="9"/>
      <c r="K3" s="9"/>
      <c r="L3" s="9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>
      <c r="B4" s="6" t="s">
        <v>17</v>
      </c>
      <c r="C4" s="7"/>
      <c r="D4" s="7"/>
      <c r="E4" s="7"/>
      <c r="F4" s="7"/>
      <c r="G4" s="7"/>
      <c r="H4" s="7"/>
      <c r="I4" s="7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>
      <c r="B5" s="6" t="s">
        <v>18</v>
      </c>
      <c r="C5" s="7"/>
      <c r="D5" s="7"/>
      <c r="E5" s="7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>
      <c r="B6" s="6" t="s">
        <v>19</v>
      </c>
      <c r="C6" s="7"/>
      <c r="D6" s="7"/>
      <c r="E6" s="7"/>
      <c r="F6" s="7"/>
      <c r="G6" s="7"/>
      <c r="H6" s="7"/>
      <c r="I6" s="7"/>
      <c r="J6" s="9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>
      <c r="B7" s="6" t="s">
        <v>103</v>
      </c>
      <c r="C7" s="7"/>
      <c r="D7" s="7"/>
      <c r="E7" s="7"/>
      <c r="F7" s="7"/>
      <c r="G7" s="7"/>
      <c r="H7" s="7"/>
      <c r="I7" s="7"/>
      <c r="J7" s="9"/>
      <c r="K7" s="9"/>
      <c r="L7" s="9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>
      <c r="B8" s="35" t="s">
        <v>126</v>
      </c>
      <c r="C8" s="36"/>
      <c r="D8" s="36"/>
      <c r="E8" s="7"/>
      <c r="F8" s="7"/>
      <c r="G8" s="7"/>
      <c r="H8" s="7"/>
      <c r="I8" s="7"/>
      <c r="J8" s="9"/>
      <c r="K8" s="9"/>
      <c r="L8" s="9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>
      <c r="B9" s="35" t="s">
        <v>127</v>
      </c>
      <c r="C9" s="36"/>
      <c r="D9" s="36"/>
      <c r="E9" s="7"/>
      <c r="F9" s="7"/>
      <c r="G9" s="7"/>
      <c r="H9" s="7"/>
      <c r="I9" s="7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3" ht="21" customHeight="1" thickBot="1">
      <c r="B11" s="44" t="s">
        <v>14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2:23" ht="33.75">
      <c r="B12" s="3" t="s">
        <v>2</v>
      </c>
      <c r="C12" s="4" t="s">
        <v>3</v>
      </c>
      <c r="D12" s="17" t="s">
        <v>12</v>
      </c>
      <c r="E12" s="4" t="s">
        <v>0</v>
      </c>
      <c r="F12" s="4" t="s">
        <v>1</v>
      </c>
      <c r="G12" s="1" t="s">
        <v>11</v>
      </c>
      <c r="H12" s="1" t="s">
        <v>4</v>
      </c>
      <c r="I12" s="1" t="s">
        <v>5</v>
      </c>
      <c r="J12" s="1" t="s">
        <v>24</v>
      </c>
      <c r="K12" s="1" t="s">
        <v>25</v>
      </c>
      <c r="L12" s="1" t="s">
        <v>22</v>
      </c>
      <c r="M12" s="1" t="s">
        <v>23</v>
      </c>
      <c r="N12" s="1" t="s">
        <v>26</v>
      </c>
      <c r="O12" s="1" t="s">
        <v>27</v>
      </c>
      <c r="P12" s="1" t="s">
        <v>28</v>
      </c>
      <c r="Q12" s="1" t="s">
        <v>10</v>
      </c>
      <c r="R12" s="1" t="s">
        <v>13</v>
      </c>
      <c r="S12" s="1" t="s">
        <v>6</v>
      </c>
      <c r="T12" s="1" t="s">
        <v>7</v>
      </c>
      <c r="U12" s="1" t="s">
        <v>8</v>
      </c>
      <c r="V12" s="2" t="s">
        <v>9</v>
      </c>
    </row>
    <row r="13" spans="2:23">
      <c r="B13" s="18">
        <v>1</v>
      </c>
      <c r="C13" s="20" t="s">
        <v>20</v>
      </c>
      <c r="D13" s="11" t="s">
        <v>70</v>
      </c>
      <c r="E13" s="11" t="s">
        <v>71</v>
      </c>
      <c r="F13" s="21" t="s">
        <v>21</v>
      </c>
      <c r="G13" s="22"/>
      <c r="H13" s="13">
        <v>10949</v>
      </c>
      <c r="I13" s="22"/>
      <c r="J13" s="14">
        <v>750</v>
      </c>
      <c r="K13" s="13">
        <v>4500</v>
      </c>
      <c r="L13" s="15">
        <f>985.41+4500</f>
        <v>5485.41</v>
      </c>
      <c r="M13" s="15">
        <v>250</v>
      </c>
      <c r="N13" s="15">
        <v>200</v>
      </c>
      <c r="O13" s="15"/>
      <c r="P13" s="13"/>
      <c r="Q13" s="22"/>
      <c r="R13" s="22"/>
      <c r="S13" s="22">
        <f t="shared" ref="S13:S27" si="0">SUM(G13:R13)</f>
        <v>22134.41</v>
      </c>
      <c r="T13" s="22">
        <v>-4988.91</v>
      </c>
      <c r="U13" s="22">
        <f>SUM(S13:T13)</f>
        <v>17145.5</v>
      </c>
      <c r="V13" s="23"/>
      <c r="W13" s="12"/>
    </row>
    <row r="14" spans="2:23">
      <c r="B14" s="18">
        <v>2</v>
      </c>
      <c r="C14" s="20" t="s">
        <v>20</v>
      </c>
      <c r="D14" s="11" t="s">
        <v>72</v>
      </c>
      <c r="E14" s="10" t="s">
        <v>73</v>
      </c>
      <c r="F14" s="21" t="s">
        <v>21</v>
      </c>
      <c r="G14" s="22"/>
      <c r="H14" s="14">
        <v>1555</v>
      </c>
      <c r="I14" s="22"/>
      <c r="J14" s="14"/>
      <c r="K14" s="14">
        <v>1600</v>
      </c>
      <c r="L14" s="15">
        <f>248.8+1600</f>
        <v>1848.8</v>
      </c>
      <c r="M14" s="15">
        <v>250</v>
      </c>
      <c r="N14" s="16">
        <v>200</v>
      </c>
      <c r="O14" s="15">
        <f>75+200</f>
        <v>275</v>
      </c>
      <c r="P14" s="16">
        <v>450</v>
      </c>
      <c r="Q14" s="22"/>
      <c r="R14" s="22"/>
      <c r="S14" s="22">
        <f t="shared" si="0"/>
        <v>6178.8</v>
      </c>
      <c r="T14" s="22">
        <v>-2650.28</v>
      </c>
      <c r="U14" s="22">
        <f>SUM(S14:T14)</f>
        <v>3528.52</v>
      </c>
      <c r="V14" s="23"/>
      <c r="W14" s="12"/>
    </row>
    <row r="15" spans="2:23">
      <c r="B15" s="18">
        <v>3</v>
      </c>
      <c r="C15" s="20" t="s">
        <v>20</v>
      </c>
      <c r="D15" s="11" t="s">
        <v>74</v>
      </c>
      <c r="E15" s="10" t="s">
        <v>75</v>
      </c>
      <c r="F15" s="21" t="s">
        <v>21</v>
      </c>
      <c r="G15" s="22"/>
      <c r="H15" s="14">
        <v>6759</v>
      </c>
      <c r="I15" s="22"/>
      <c r="J15" s="14">
        <v>750</v>
      </c>
      <c r="K15" s="14">
        <v>3500</v>
      </c>
      <c r="L15" s="15">
        <f>608.31+3500</f>
        <v>4108.3099999999995</v>
      </c>
      <c r="M15" s="15">
        <v>250</v>
      </c>
      <c r="N15" s="16">
        <v>200</v>
      </c>
      <c r="O15" s="15">
        <v>175</v>
      </c>
      <c r="P15" s="16"/>
      <c r="Q15" s="22"/>
      <c r="R15" s="22"/>
      <c r="S15" s="22">
        <f t="shared" si="0"/>
        <v>15742.31</v>
      </c>
      <c r="T15" s="22">
        <v>-3282.14</v>
      </c>
      <c r="U15" s="22">
        <f>SUM(S15:T15)</f>
        <v>12460.17</v>
      </c>
      <c r="V15" s="23"/>
      <c r="W15" s="12"/>
    </row>
    <row r="16" spans="2:23">
      <c r="B16" s="18">
        <v>4</v>
      </c>
      <c r="C16" s="20" t="s">
        <v>20</v>
      </c>
      <c r="D16" s="11" t="s">
        <v>76</v>
      </c>
      <c r="E16" s="10" t="s">
        <v>77</v>
      </c>
      <c r="F16" s="21" t="s">
        <v>21</v>
      </c>
      <c r="G16" s="22"/>
      <c r="H16" s="14">
        <v>3150</v>
      </c>
      <c r="I16" s="22"/>
      <c r="J16" s="14"/>
      <c r="K16" s="14">
        <v>2600</v>
      </c>
      <c r="L16" s="15">
        <f>346.5+2600</f>
        <v>2946.5</v>
      </c>
      <c r="M16" s="15">
        <v>250</v>
      </c>
      <c r="N16" s="16">
        <v>200</v>
      </c>
      <c r="O16" s="15">
        <v>275</v>
      </c>
      <c r="P16" s="16">
        <v>360</v>
      </c>
      <c r="Q16" s="22"/>
      <c r="R16" s="22"/>
      <c r="S16" s="22">
        <f t="shared" si="0"/>
        <v>9781.5</v>
      </c>
      <c r="T16" s="22">
        <v>-6220.38</v>
      </c>
      <c r="U16" s="22">
        <f>SUM(S16:T16)</f>
        <v>3561.12</v>
      </c>
      <c r="V16" s="23"/>
      <c r="W16" s="12"/>
    </row>
    <row r="17" spans="2:23">
      <c r="B17" s="18">
        <v>5</v>
      </c>
      <c r="C17" s="20" t="s">
        <v>20</v>
      </c>
      <c r="D17" s="11" t="s">
        <v>78</v>
      </c>
      <c r="E17" s="10" t="s">
        <v>79</v>
      </c>
      <c r="F17" s="21" t="s">
        <v>21</v>
      </c>
      <c r="G17" s="22"/>
      <c r="H17" s="14">
        <v>6759</v>
      </c>
      <c r="I17" s="22"/>
      <c r="J17" s="14">
        <v>750</v>
      </c>
      <c r="K17" s="14">
        <v>3500</v>
      </c>
      <c r="L17" s="15">
        <f>608.31+3500</f>
        <v>4108.3099999999995</v>
      </c>
      <c r="M17" s="15">
        <v>250</v>
      </c>
      <c r="N17" s="16">
        <v>200</v>
      </c>
      <c r="O17" s="15">
        <v>175</v>
      </c>
      <c r="P17" s="16"/>
      <c r="Q17" s="22"/>
      <c r="R17" s="22"/>
      <c r="S17" s="22">
        <f t="shared" si="0"/>
        <v>15742.31</v>
      </c>
      <c r="T17" s="22">
        <v>-3282.14</v>
      </c>
      <c r="U17" s="22">
        <f t="shared" ref="U17:U26" si="1">SUM(S17:T17)</f>
        <v>12460.17</v>
      </c>
      <c r="V17" s="23"/>
      <c r="W17" s="12"/>
    </row>
    <row r="18" spans="2:23">
      <c r="B18" s="18">
        <v>6</v>
      </c>
      <c r="C18" s="20" t="s">
        <v>20</v>
      </c>
      <c r="D18" s="11" t="s">
        <v>80</v>
      </c>
      <c r="E18" s="10" t="s">
        <v>81</v>
      </c>
      <c r="F18" s="21" t="s">
        <v>21</v>
      </c>
      <c r="G18" s="22"/>
      <c r="H18" s="14">
        <v>3295</v>
      </c>
      <c r="I18" s="22"/>
      <c r="J18" s="14">
        <v>750</v>
      </c>
      <c r="K18" s="14">
        <v>3000</v>
      </c>
      <c r="L18" s="15">
        <f>362.45+3000</f>
        <v>3362.45</v>
      </c>
      <c r="M18" s="15">
        <v>250</v>
      </c>
      <c r="N18" s="16">
        <v>200</v>
      </c>
      <c r="O18" s="15">
        <v>175</v>
      </c>
      <c r="P18" s="16">
        <v>360</v>
      </c>
      <c r="Q18" s="22"/>
      <c r="R18" s="22"/>
      <c r="S18" s="22">
        <f t="shared" si="0"/>
        <v>11392.45</v>
      </c>
      <c r="T18" s="22">
        <v>-3545.38</v>
      </c>
      <c r="U18" s="22">
        <f t="shared" si="1"/>
        <v>7847.0700000000006</v>
      </c>
      <c r="V18" s="23"/>
      <c r="W18" s="12"/>
    </row>
    <row r="19" spans="2:23">
      <c r="B19" s="18">
        <v>7</v>
      </c>
      <c r="C19" s="20" t="s">
        <v>20</v>
      </c>
      <c r="D19" s="11" t="s">
        <v>82</v>
      </c>
      <c r="E19" s="10" t="s">
        <v>83</v>
      </c>
      <c r="F19" s="21" t="s">
        <v>21</v>
      </c>
      <c r="G19" s="22"/>
      <c r="H19" s="14">
        <v>3525</v>
      </c>
      <c r="I19" s="22"/>
      <c r="J19" s="14">
        <v>750</v>
      </c>
      <c r="K19" s="14">
        <v>3000</v>
      </c>
      <c r="L19" s="15">
        <f>387.75+3000</f>
        <v>3387.75</v>
      </c>
      <c r="M19" s="15">
        <v>250</v>
      </c>
      <c r="N19" s="16">
        <v>200</v>
      </c>
      <c r="O19" s="15">
        <v>200</v>
      </c>
      <c r="P19" s="16">
        <v>360</v>
      </c>
      <c r="Q19" s="22"/>
      <c r="R19" s="22"/>
      <c r="S19" s="22">
        <f t="shared" si="0"/>
        <v>11672.75</v>
      </c>
      <c r="T19" s="22">
        <v>-2496.9899999999998</v>
      </c>
      <c r="U19" s="22">
        <f>SUM(S19:T19)</f>
        <v>9175.76</v>
      </c>
      <c r="V19" s="23"/>
      <c r="W19" s="12"/>
    </row>
    <row r="20" spans="2:23">
      <c r="B20" s="18">
        <v>8</v>
      </c>
      <c r="C20" s="20" t="s">
        <v>20</v>
      </c>
      <c r="D20" s="11" t="s">
        <v>84</v>
      </c>
      <c r="E20" s="10" t="s">
        <v>83</v>
      </c>
      <c r="F20" s="21" t="s">
        <v>21</v>
      </c>
      <c r="G20" s="22"/>
      <c r="H20" s="14">
        <v>2441</v>
      </c>
      <c r="I20" s="22"/>
      <c r="J20" s="14">
        <v>375</v>
      </c>
      <c r="K20" s="14">
        <v>2500</v>
      </c>
      <c r="L20" s="15">
        <f>390.56+2500</f>
        <v>2890.56</v>
      </c>
      <c r="M20" s="15">
        <v>250</v>
      </c>
      <c r="N20" s="16">
        <v>200</v>
      </c>
      <c r="O20" s="15">
        <f>75+200</f>
        <v>275</v>
      </c>
      <c r="P20" s="16">
        <v>360</v>
      </c>
      <c r="Q20" s="22"/>
      <c r="R20" s="22"/>
      <c r="S20" s="22">
        <f t="shared" si="0"/>
        <v>9291.56</v>
      </c>
      <c r="T20" s="22">
        <v>-1777.99</v>
      </c>
      <c r="U20" s="22">
        <f t="shared" si="1"/>
        <v>7513.57</v>
      </c>
      <c r="V20" s="23"/>
      <c r="W20" s="12"/>
    </row>
    <row r="21" spans="2:23">
      <c r="B21" s="18">
        <v>9</v>
      </c>
      <c r="C21" s="20" t="s">
        <v>20</v>
      </c>
      <c r="D21" s="11" t="s">
        <v>85</v>
      </c>
      <c r="E21" s="10" t="s">
        <v>86</v>
      </c>
      <c r="F21" s="21" t="s">
        <v>21</v>
      </c>
      <c r="G21" s="22"/>
      <c r="H21" s="14">
        <v>8996</v>
      </c>
      <c r="I21" s="22"/>
      <c r="J21" s="14">
        <v>750</v>
      </c>
      <c r="K21" s="14">
        <v>4000</v>
      </c>
      <c r="L21" s="15">
        <f>809.64+3500+500</f>
        <v>4809.6400000000003</v>
      </c>
      <c r="M21" s="15">
        <v>250</v>
      </c>
      <c r="N21" s="16">
        <v>200</v>
      </c>
      <c r="O21" s="15"/>
      <c r="P21" s="16"/>
      <c r="Q21" s="22"/>
      <c r="R21" s="22"/>
      <c r="S21" s="22">
        <f t="shared" si="0"/>
        <v>19005.64</v>
      </c>
      <c r="T21" s="22">
        <v>-5102.6099999999997</v>
      </c>
      <c r="U21" s="22">
        <f>SUM(S21:T21)</f>
        <v>13903.029999999999</v>
      </c>
      <c r="V21" s="23"/>
      <c r="W21" s="12"/>
    </row>
    <row r="22" spans="2:23">
      <c r="B22" s="18">
        <v>10</v>
      </c>
      <c r="C22" s="20" t="s">
        <v>20</v>
      </c>
      <c r="D22" s="11" t="s">
        <v>87</v>
      </c>
      <c r="E22" s="10" t="s">
        <v>88</v>
      </c>
      <c r="F22" s="21" t="s">
        <v>21</v>
      </c>
      <c r="G22" s="22"/>
      <c r="H22" s="14">
        <v>2441</v>
      </c>
      <c r="I22" s="22"/>
      <c r="J22" s="14"/>
      <c r="K22" s="14">
        <v>2500</v>
      </c>
      <c r="L22" s="15">
        <f>390.56+2500</f>
        <v>2890.56</v>
      </c>
      <c r="M22" s="15">
        <v>250</v>
      </c>
      <c r="N22" s="16">
        <v>200</v>
      </c>
      <c r="O22" s="15">
        <v>275</v>
      </c>
      <c r="P22" s="16">
        <v>360</v>
      </c>
      <c r="Q22" s="22"/>
      <c r="R22" s="22"/>
      <c r="S22" s="22">
        <f t="shared" si="0"/>
        <v>8916.56</v>
      </c>
      <c r="T22" s="22">
        <v>-1777.99</v>
      </c>
      <c r="U22" s="22">
        <f>SUM(S22:T22)</f>
        <v>7138.57</v>
      </c>
      <c r="V22" s="23"/>
      <c r="W22" s="12"/>
    </row>
    <row r="23" spans="2:23">
      <c r="B23" s="18">
        <v>11</v>
      </c>
      <c r="C23" s="20" t="s">
        <v>20</v>
      </c>
      <c r="D23" s="11" t="s">
        <v>89</v>
      </c>
      <c r="E23" s="10" t="s">
        <v>90</v>
      </c>
      <c r="F23" s="21" t="s">
        <v>21</v>
      </c>
      <c r="G23" s="22"/>
      <c r="H23" s="14">
        <v>3757</v>
      </c>
      <c r="I23" s="22"/>
      <c r="J23" s="14">
        <v>750</v>
      </c>
      <c r="K23" s="14">
        <v>3000</v>
      </c>
      <c r="L23" s="15">
        <f>413.27+3000</f>
        <v>3413.27</v>
      </c>
      <c r="M23" s="15">
        <v>250</v>
      </c>
      <c r="N23" s="16">
        <v>200</v>
      </c>
      <c r="O23" s="15">
        <v>90</v>
      </c>
      <c r="P23" s="16">
        <v>360</v>
      </c>
      <c r="Q23" s="22"/>
      <c r="R23" s="22"/>
      <c r="S23" s="22">
        <f t="shared" si="0"/>
        <v>11820.27</v>
      </c>
      <c r="T23" s="22">
        <v>-2570.86</v>
      </c>
      <c r="U23" s="22">
        <f>SUM(S23:T23)</f>
        <v>9249.41</v>
      </c>
      <c r="V23" s="23"/>
      <c r="W23" s="12"/>
    </row>
    <row r="24" spans="2:23">
      <c r="B24" s="18">
        <v>12</v>
      </c>
      <c r="C24" s="20" t="s">
        <v>20</v>
      </c>
      <c r="D24" s="11" t="s">
        <v>91</v>
      </c>
      <c r="E24" s="10" t="s">
        <v>92</v>
      </c>
      <c r="F24" s="21" t="s">
        <v>21</v>
      </c>
      <c r="G24" s="22"/>
      <c r="H24" s="14">
        <v>6759</v>
      </c>
      <c r="I24" s="22"/>
      <c r="J24" s="14">
        <v>750</v>
      </c>
      <c r="K24" s="14">
        <v>3500</v>
      </c>
      <c r="L24" s="15">
        <f>608.31+3500</f>
        <v>4108.3099999999995</v>
      </c>
      <c r="M24" s="15">
        <v>250</v>
      </c>
      <c r="N24" s="16">
        <v>200</v>
      </c>
      <c r="O24" s="15">
        <v>200</v>
      </c>
      <c r="P24" s="16"/>
      <c r="Q24" s="22"/>
      <c r="R24" s="22"/>
      <c r="S24" s="22">
        <f t="shared" si="0"/>
        <v>15767.31</v>
      </c>
      <c r="T24" s="22">
        <v>-6035.12</v>
      </c>
      <c r="U24" s="22">
        <f t="shared" si="1"/>
        <v>9732.1899999999987</v>
      </c>
      <c r="V24" s="23"/>
      <c r="W24" s="12"/>
    </row>
    <row r="25" spans="2:23">
      <c r="B25" s="18">
        <v>13</v>
      </c>
      <c r="C25" s="20" t="s">
        <v>20</v>
      </c>
      <c r="D25" s="11" t="s">
        <v>93</v>
      </c>
      <c r="E25" s="10" t="s">
        <v>94</v>
      </c>
      <c r="F25" s="21" t="s">
        <v>21</v>
      </c>
      <c r="G25" s="22"/>
      <c r="H25" s="14">
        <v>1460</v>
      </c>
      <c r="I25" s="22"/>
      <c r="J25" s="14"/>
      <c r="K25" s="14">
        <v>1600</v>
      </c>
      <c r="L25" s="15">
        <f>233.6+1600</f>
        <v>1833.6</v>
      </c>
      <c r="M25" s="15">
        <v>250</v>
      </c>
      <c r="N25" s="16">
        <v>200</v>
      </c>
      <c r="O25" s="15">
        <f>35+90</f>
        <v>125</v>
      </c>
      <c r="P25" s="16">
        <v>540</v>
      </c>
      <c r="Q25" s="22"/>
      <c r="R25" s="22"/>
      <c r="S25" s="22">
        <f t="shared" si="0"/>
        <v>6008.6</v>
      </c>
      <c r="T25" s="22">
        <v>-2176.36</v>
      </c>
      <c r="U25" s="22">
        <f t="shared" si="1"/>
        <v>3832.2400000000002</v>
      </c>
      <c r="V25" s="23"/>
      <c r="W25" s="12"/>
    </row>
    <row r="26" spans="2:23">
      <c r="B26" s="18">
        <v>14</v>
      </c>
      <c r="C26" s="20" t="s">
        <v>20</v>
      </c>
      <c r="D26" s="11" t="s">
        <v>95</v>
      </c>
      <c r="E26" s="10" t="s">
        <v>96</v>
      </c>
      <c r="F26" s="21" t="s">
        <v>21</v>
      </c>
      <c r="G26" s="22"/>
      <c r="H26" s="14">
        <v>2441</v>
      </c>
      <c r="I26" s="22"/>
      <c r="J26" s="14"/>
      <c r="K26" s="14">
        <v>2500</v>
      </c>
      <c r="L26" s="15">
        <f>390.56+2500</f>
        <v>2890.56</v>
      </c>
      <c r="M26" s="15">
        <v>250</v>
      </c>
      <c r="N26" s="16">
        <v>200</v>
      </c>
      <c r="O26" s="15">
        <f>50+175</f>
        <v>225</v>
      </c>
      <c r="P26" s="16">
        <v>360</v>
      </c>
      <c r="Q26" s="22"/>
      <c r="R26" s="22"/>
      <c r="S26" s="22">
        <f t="shared" si="0"/>
        <v>8866.56</v>
      </c>
      <c r="T26" s="22">
        <v>-3508.2</v>
      </c>
      <c r="U26" s="22">
        <f t="shared" si="1"/>
        <v>5358.36</v>
      </c>
      <c r="V26" s="23"/>
      <c r="W26" s="12"/>
    </row>
    <row r="27" spans="2:23">
      <c r="B27" s="18">
        <v>15</v>
      </c>
      <c r="C27" s="20" t="s">
        <v>20</v>
      </c>
      <c r="D27" s="11" t="s">
        <v>97</v>
      </c>
      <c r="E27" s="11" t="s">
        <v>98</v>
      </c>
      <c r="F27" s="21" t="s">
        <v>21</v>
      </c>
      <c r="G27" s="22"/>
      <c r="H27" s="14">
        <v>2441</v>
      </c>
      <c r="I27" s="22"/>
      <c r="J27" s="14"/>
      <c r="K27" s="14">
        <v>2500</v>
      </c>
      <c r="L27" s="15">
        <f>390.56+2500</f>
        <v>2890.56</v>
      </c>
      <c r="M27" s="15">
        <v>250</v>
      </c>
      <c r="N27" s="16">
        <v>200</v>
      </c>
      <c r="O27" s="15">
        <f>50+175</f>
        <v>225</v>
      </c>
      <c r="P27" s="16">
        <v>360</v>
      </c>
      <c r="Q27" s="22"/>
      <c r="R27" s="22"/>
      <c r="S27" s="22">
        <f t="shared" si="0"/>
        <v>8866.56</v>
      </c>
      <c r="T27" s="22">
        <v>-5437.7</v>
      </c>
      <c r="U27" s="22">
        <f>SUM(S27:T27)</f>
        <v>3428.8599999999997</v>
      </c>
      <c r="V27" s="23"/>
      <c r="W27" s="12"/>
    </row>
    <row r="28" spans="2:23">
      <c r="B28" s="18">
        <v>16</v>
      </c>
      <c r="C28" s="20" t="s">
        <v>119</v>
      </c>
      <c r="D28" s="11" t="s">
        <v>121</v>
      </c>
      <c r="E28" s="11" t="s">
        <v>120</v>
      </c>
      <c r="F28" s="21" t="s">
        <v>21</v>
      </c>
      <c r="G28" s="22"/>
      <c r="H28" s="14">
        <v>4844.04</v>
      </c>
      <c r="I28" s="22"/>
      <c r="J28" s="14">
        <v>350.8</v>
      </c>
      <c r="K28" s="14">
        <v>4219</v>
      </c>
      <c r="L28" s="15"/>
      <c r="M28" s="15">
        <v>233.87</v>
      </c>
      <c r="N28" s="16"/>
      <c r="O28" s="15"/>
      <c r="P28" s="16"/>
      <c r="Q28" s="22"/>
      <c r="R28" s="22"/>
      <c r="S28" s="22">
        <f>SUM(G28:R28)</f>
        <v>9647.7100000000009</v>
      </c>
      <c r="T28" s="22">
        <v>-1821.01</v>
      </c>
      <c r="U28" s="22">
        <f>SUM(S28:T28)</f>
        <v>7826.7000000000007</v>
      </c>
      <c r="V28" s="23"/>
      <c r="W28" s="12"/>
    </row>
    <row r="29" spans="2:23">
      <c r="B29" s="18">
        <v>17</v>
      </c>
      <c r="C29" s="20" t="s">
        <v>99</v>
      </c>
      <c r="D29" s="11" t="s">
        <v>29</v>
      </c>
      <c r="E29" s="11" t="s">
        <v>53</v>
      </c>
      <c r="F29" s="21" t="s">
        <v>21</v>
      </c>
      <c r="G29" s="22"/>
      <c r="H29" s="22"/>
      <c r="I29" s="19">
        <v>13000</v>
      </c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ref="S29:S66" si="2">SUM(G29:R29)</f>
        <v>13000</v>
      </c>
      <c r="T29" s="22">
        <v>-580.36</v>
      </c>
      <c r="U29" s="22">
        <f t="shared" ref="U29:U59" si="3">SUM(S29:T29)</f>
        <v>12419.64</v>
      </c>
      <c r="V29" s="37"/>
    </row>
    <row r="30" spans="2:23">
      <c r="B30" s="18">
        <v>18</v>
      </c>
      <c r="C30" s="20" t="s">
        <v>99</v>
      </c>
      <c r="D30" s="11" t="s">
        <v>30</v>
      </c>
      <c r="E30" s="11" t="s">
        <v>54</v>
      </c>
      <c r="F30" s="21" t="s">
        <v>21</v>
      </c>
      <c r="G30" s="22"/>
      <c r="H30" s="22"/>
      <c r="I30" s="19">
        <v>13000</v>
      </c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2"/>
        <v>13000</v>
      </c>
      <c r="T30" s="22">
        <v>0</v>
      </c>
      <c r="U30" s="22">
        <f t="shared" si="3"/>
        <v>13000</v>
      </c>
      <c r="V30" s="37"/>
    </row>
    <row r="31" spans="2:23">
      <c r="B31" s="18">
        <v>19</v>
      </c>
      <c r="C31" s="20" t="s">
        <v>99</v>
      </c>
      <c r="D31" s="11" t="s">
        <v>31</v>
      </c>
      <c r="E31" s="11" t="s">
        <v>54</v>
      </c>
      <c r="F31" s="21" t="s">
        <v>21</v>
      </c>
      <c r="G31" s="22"/>
      <c r="H31" s="22"/>
      <c r="I31" s="19">
        <v>13000</v>
      </c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2"/>
        <v>13000</v>
      </c>
      <c r="T31" s="22">
        <v>-580.36</v>
      </c>
      <c r="U31" s="22">
        <f t="shared" si="3"/>
        <v>12419.64</v>
      </c>
      <c r="V31" s="37"/>
    </row>
    <row r="32" spans="2:23">
      <c r="B32" s="18">
        <v>20</v>
      </c>
      <c r="C32" s="20" t="s">
        <v>99</v>
      </c>
      <c r="D32" s="11" t="s">
        <v>32</v>
      </c>
      <c r="E32" s="11" t="s">
        <v>55</v>
      </c>
      <c r="F32" s="21" t="s">
        <v>21</v>
      </c>
      <c r="G32" s="22"/>
      <c r="H32" s="22"/>
      <c r="I32" s="19">
        <v>13000</v>
      </c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2"/>
        <v>13000</v>
      </c>
      <c r="T32" s="22">
        <v>-580.36</v>
      </c>
      <c r="U32" s="22">
        <f t="shared" si="3"/>
        <v>12419.64</v>
      </c>
      <c r="V32" s="37"/>
    </row>
    <row r="33" spans="2:22">
      <c r="B33" s="18">
        <v>21</v>
      </c>
      <c r="C33" s="20" t="s">
        <v>99</v>
      </c>
      <c r="D33" s="11" t="s">
        <v>33</v>
      </c>
      <c r="E33" s="11" t="s">
        <v>56</v>
      </c>
      <c r="F33" s="21" t="s">
        <v>21</v>
      </c>
      <c r="G33" s="22"/>
      <c r="H33" s="22"/>
      <c r="I33" s="19">
        <v>10000</v>
      </c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2"/>
        <v>10000</v>
      </c>
      <c r="T33" s="22">
        <v>-500</v>
      </c>
      <c r="U33" s="22">
        <f t="shared" si="3"/>
        <v>9500</v>
      </c>
      <c r="V33" s="37"/>
    </row>
    <row r="34" spans="2:22">
      <c r="B34" s="18">
        <v>22</v>
      </c>
      <c r="C34" s="20" t="s">
        <v>99</v>
      </c>
      <c r="D34" s="11" t="s">
        <v>34</v>
      </c>
      <c r="E34" s="11" t="s">
        <v>53</v>
      </c>
      <c r="F34" s="21" t="s">
        <v>21</v>
      </c>
      <c r="G34" s="22"/>
      <c r="H34" s="22"/>
      <c r="I34" s="19">
        <v>12000</v>
      </c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2"/>
        <v>12000</v>
      </c>
      <c r="T34" s="22">
        <v>-600</v>
      </c>
      <c r="U34" s="22">
        <f t="shared" si="3"/>
        <v>11400</v>
      </c>
      <c r="V34" s="37"/>
    </row>
    <row r="35" spans="2:22">
      <c r="B35" s="18">
        <v>23</v>
      </c>
      <c r="C35" s="20" t="s">
        <v>99</v>
      </c>
      <c r="D35" s="11" t="s">
        <v>35</v>
      </c>
      <c r="E35" s="11" t="s">
        <v>57</v>
      </c>
      <c r="F35" s="21" t="s">
        <v>21</v>
      </c>
      <c r="G35" s="22"/>
      <c r="H35" s="22"/>
      <c r="I35" s="19">
        <v>9000</v>
      </c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2"/>
        <v>9000</v>
      </c>
      <c r="T35" s="22">
        <v>-450</v>
      </c>
      <c r="U35" s="22">
        <f t="shared" si="3"/>
        <v>8550</v>
      </c>
      <c r="V35" s="37"/>
    </row>
    <row r="36" spans="2:22">
      <c r="B36" s="18">
        <v>24</v>
      </c>
      <c r="C36" s="20" t="s">
        <v>99</v>
      </c>
      <c r="D36" s="11" t="s">
        <v>36</v>
      </c>
      <c r="E36" s="11" t="s">
        <v>58</v>
      </c>
      <c r="F36" s="21" t="s">
        <v>21</v>
      </c>
      <c r="G36" s="22"/>
      <c r="H36" s="22"/>
      <c r="I36" s="19">
        <v>13000</v>
      </c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2"/>
        <v>13000</v>
      </c>
      <c r="T36" s="22">
        <v>-650</v>
      </c>
      <c r="U36" s="22">
        <f t="shared" si="3"/>
        <v>12350</v>
      </c>
      <c r="V36" s="37"/>
    </row>
    <row r="37" spans="2:22">
      <c r="B37" s="18">
        <v>25</v>
      </c>
      <c r="C37" s="20" t="s">
        <v>99</v>
      </c>
      <c r="D37" s="11" t="s">
        <v>37</v>
      </c>
      <c r="E37" s="11" t="s">
        <v>59</v>
      </c>
      <c r="F37" s="21" t="s">
        <v>21</v>
      </c>
      <c r="G37" s="22"/>
      <c r="H37" s="22"/>
      <c r="I37" s="19">
        <v>9000</v>
      </c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2"/>
        <v>9000</v>
      </c>
      <c r="T37" s="22">
        <v>-450</v>
      </c>
      <c r="U37" s="22">
        <f t="shared" si="3"/>
        <v>8550</v>
      </c>
      <c r="V37" s="37"/>
    </row>
    <row r="38" spans="2:22">
      <c r="B38" s="18">
        <v>26</v>
      </c>
      <c r="C38" s="20" t="s">
        <v>99</v>
      </c>
      <c r="D38" s="11" t="s">
        <v>38</v>
      </c>
      <c r="E38" s="11" t="s">
        <v>60</v>
      </c>
      <c r="F38" s="21" t="s">
        <v>21</v>
      </c>
      <c r="G38" s="22"/>
      <c r="H38" s="22"/>
      <c r="I38" s="19">
        <v>13000</v>
      </c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2"/>
        <v>13000</v>
      </c>
      <c r="T38" s="22">
        <v>-580.36</v>
      </c>
      <c r="U38" s="22">
        <f t="shared" si="3"/>
        <v>12419.64</v>
      </c>
      <c r="V38" s="37"/>
    </row>
    <row r="39" spans="2:22">
      <c r="B39" s="18">
        <v>27</v>
      </c>
      <c r="C39" s="20" t="s">
        <v>99</v>
      </c>
      <c r="D39" s="11" t="s">
        <v>39</v>
      </c>
      <c r="E39" s="11" t="s">
        <v>61</v>
      </c>
      <c r="F39" s="21" t="s">
        <v>21</v>
      </c>
      <c r="G39" s="22"/>
      <c r="H39" s="22"/>
      <c r="I39" s="19">
        <v>13000</v>
      </c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2"/>
        <v>13000</v>
      </c>
      <c r="T39" s="22">
        <v>-580.36</v>
      </c>
      <c r="U39" s="22">
        <f t="shared" si="3"/>
        <v>12419.64</v>
      </c>
      <c r="V39" s="37"/>
    </row>
    <row r="40" spans="2:22">
      <c r="B40" s="18">
        <v>28</v>
      </c>
      <c r="C40" s="20" t="s">
        <v>99</v>
      </c>
      <c r="D40" s="11" t="s">
        <v>40</v>
      </c>
      <c r="E40" s="11" t="s">
        <v>62</v>
      </c>
      <c r="F40" s="21" t="s">
        <v>21</v>
      </c>
      <c r="G40" s="22"/>
      <c r="H40" s="22"/>
      <c r="I40" s="19">
        <v>9000</v>
      </c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2"/>
        <v>9000</v>
      </c>
      <c r="T40" s="22">
        <v>-450</v>
      </c>
      <c r="U40" s="22">
        <f t="shared" si="3"/>
        <v>8550</v>
      </c>
      <c r="V40" s="37"/>
    </row>
    <row r="41" spans="2:22">
      <c r="B41" s="18">
        <v>29</v>
      </c>
      <c r="C41" s="20" t="s">
        <v>99</v>
      </c>
      <c r="D41" s="11" t="s">
        <v>41</v>
      </c>
      <c r="E41" s="11" t="s">
        <v>63</v>
      </c>
      <c r="F41" s="21" t="s">
        <v>21</v>
      </c>
      <c r="G41" s="22"/>
      <c r="H41" s="22"/>
      <c r="I41" s="19">
        <v>9000</v>
      </c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2"/>
        <v>9000</v>
      </c>
      <c r="T41" s="22">
        <v>-450</v>
      </c>
      <c r="U41" s="22">
        <f t="shared" si="3"/>
        <v>8550</v>
      </c>
      <c r="V41" s="37"/>
    </row>
    <row r="42" spans="2:22">
      <c r="B42" s="18">
        <v>30</v>
      </c>
      <c r="C42" s="20" t="s">
        <v>99</v>
      </c>
      <c r="D42" s="11" t="s">
        <v>42</v>
      </c>
      <c r="E42" s="11" t="s">
        <v>118</v>
      </c>
      <c r="F42" s="21" t="s">
        <v>21</v>
      </c>
      <c r="G42" s="22"/>
      <c r="H42" s="22"/>
      <c r="I42" s="19">
        <v>7000</v>
      </c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2"/>
        <v>7000</v>
      </c>
      <c r="T42" s="22">
        <v>-350</v>
      </c>
      <c r="U42" s="22">
        <f t="shared" si="3"/>
        <v>6650</v>
      </c>
      <c r="V42" s="37"/>
    </row>
    <row r="43" spans="2:22">
      <c r="B43" s="18">
        <v>31</v>
      </c>
      <c r="C43" s="20" t="s">
        <v>99</v>
      </c>
      <c r="D43" s="11" t="s">
        <v>43</v>
      </c>
      <c r="E43" s="11" t="s">
        <v>57</v>
      </c>
      <c r="F43" s="21" t="s">
        <v>21</v>
      </c>
      <c r="G43" s="22"/>
      <c r="H43" s="22"/>
      <c r="I43" s="19">
        <v>9000</v>
      </c>
      <c r="J43" s="22"/>
      <c r="K43" s="22"/>
      <c r="L43" s="22"/>
      <c r="M43" s="22"/>
      <c r="N43" s="22"/>
      <c r="O43" s="22"/>
      <c r="P43" s="22"/>
      <c r="Q43" s="22"/>
      <c r="R43" s="22"/>
      <c r="S43" s="22">
        <f t="shared" si="2"/>
        <v>9000</v>
      </c>
      <c r="T43" s="22">
        <v>-450</v>
      </c>
      <c r="U43" s="22">
        <f t="shared" si="3"/>
        <v>8550</v>
      </c>
      <c r="V43" s="37"/>
    </row>
    <row r="44" spans="2:22">
      <c r="B44" s="18">
        <v>32</v>
      </c>
      <c r="C44" s="20" t="s">
        <v>99</v>
      </c>
      <c r="D44" s="11" t="s">
        <v>44</v>
      </c>
      <c r="E44" s="11" t="s">
        <v>57</v>
      </c>
      <c r="F44" s="21" t="s">
        <v>21</v>
      </c>
      <c r="G44" s="22"/>
      <c r="H44" s="22"/>
      <c r="I44" s="19">
        <v>13000</v>
      </c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2"/>
        <v>13000</v>
      </c>
      <c r="T44" s="22">
        <v>-580.36</v>
      </c>
      <c r="U44" s="22">
        <f t="shared" si="3"/>
        <v>12419.64</v>
      </c>
      <c r="V44" s="37"/>
    </row>
    <row r="45" spans="2:22">
      <c r="B45" s="18">
        <v>33</v>
      </c>
      <c r="C45" s="20" t="s">
        <v>99</v>
      </c>
      <c r="D45" s="11" t="s">
        <v>45</v>
      </c>
      <c r="E45" s="11" t="s">
        <v>57</v>
      </c>
      <c r="F45" s="21" t="s">
        <v>21</v>
      </c>
      <c r="G45" s="22"/>
      <c r="H45" s="22"/>
      <c r="I45" s="19">
        <v>13000</v>
      </c>
      <c r="K45" s="22"/>
      <c r="L45" s="22"/>
      <c r="M45" s="22"/>
      <c r="N45" s="22"/>
      <c r="O45" s="22"/>
      <c r="P45" s="22"/>
      <c r="Q45" s="22"/>
      <c r="R45" s="22"/>
      <c r="S45" s="22">
        <f t="shared" si="2"/>
        <v>13000</v>
      </c>
      <c r="T45" s="22">
        <v>0</v>
      </c>
      <c r="U45" s="22">
        <f t="shared" si="3"/>
        <v>13000</v>
      </c>
      <c r="V45" s="37"/>
    </row>
    <row r="46" spans="2:22">
      <c r="B46" s="18">
        <v>34</v>
      </c>
      <c r="C46" s="20" t="s">
        <v>99</v>
      </c>
      <c r="D46" s="11" t="s">
        <v>46</v>
      </c>
      <c r="E46" s="11" t="s">
        <v>64</v>
      </c>
      <c r="F46" s="21" t="s">
        <v>21</v>
      </c>
      <c r="G46" s="22"/>
      <c r="H46" s="22"/>
      <c r="I46" s="19">
        <v>9000</v>
      </c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2"/>
        <v>9000</v>
      </c>
      <c r="T46" s="22">
        <v>-450</v>
      </c>
      <c r="U46" s="22">
        <f t="shared" si="3"/>
        <v>8550</v>
      </c>
      <c r="V46" s="37"/>
    </row>
    <row r="47" spans="2:22">
      <c r="B47" s="18">
        <v>35</v>
      </c>
      <c r="C47" s="20" t="s">
        <v>99</v>
      </c>
      <c r="D47" s="11" t="s">
        <v>110</v>
      </c>
      <c r="E47" s="11" t="s">
        <v>65</v>
      </c>
      <c r="F47" s="21" t="s">
        <v>21</v>
      </c>
      <c r="G47" s="22"/>
      <c r="H47" s="22"/>
      <c r="I47" s="19"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2"/>
        <v>13000</v>
      </c>
      <c r="T47" s="22">
        <v>-580.36</v>
      </c>
      <c r="U47" s="22">
        <f t="shared" si="3"/>
        <v>12419.64</v>
      </c>
      <c r="V47" s="37"/>
    </row>
    <row r="48" spans="2:22">
      <c r="B48" s="18">
        <v>36</v>
      </c>
      <c r="C48" s="20" t="s">
        <v>99</v>
      </c>
      <c r="D48" s="11" t="s">
        <v>47</v>
      </c>
      <c r="E48" s="11" t="s">
        <v>66</v>
      </c>
      <c r="F48" s="21" t="s">
        <v>21</v>
      </c>
      <c r="G48" s="22"/>
      <c r="H48" s="22"/>
      <c r="I48" s="19">
        <v>13000</v>
      </c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2"/>
        <v>13000</v>
      </c>
      <c r="T48" s="22">
        <v>-580.36</v>
      </c>
      <c r="U48" s="22">
        <f t="shared" si="3"/>
        <v>12419.64</v>
      </c>
      <c r="V48" s="37"/>
    </row>
    <row r="49" spans="2:22">
      <c r="B49" s="18">
        <v>37</v>
      </c>
      <c r="C49" s="20" t="s">
        <v>99</v>
      </c>
      <c r="D49" s="11" t="s">
        <v>48</v>
      </c>
      <c r="E49" s="11" t="s">
        <v>118</v>
      </c>
      <c r="F49" s="21" t="s">
        <v>21</v>
      </c>
      <c r="G49" s="22"/>
      <c r="H49" s="22"/>
      <c r="I49" s="19">
        <v>7000</v>
      </c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2"/>
        <v>7000</v>
      </c>
      <c r="T49" s="22">
        <v>-350</v>
      </c>
      <c r="U49" s="22">
        <f t="shared" si="3"/>
        <v>6650</v>
      </c>
      <c r="V49" s="37"/>
    </row>
    <row r="50" spans="2:22">
      <c r="B50" s="18">
        <v>38</v>
      </c>
      <c r="C50" s="20" t="s">
        <v>99</v>
      </c>
      <c r="D50" s="11" t="s">
        <v>49</v>
      </c>
      <c r="E50" s="11" t="s">
        <v>118</v>
      </c>
      <c r="F50" s="21" t="s">
        <v>21</v>
      </c>
      <c r="G50" s="22"/>
      <c r="H50" s="22"/>
      <c r="I50" s="19">
        <v>8000</v>
      </c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2"/>
        <v>8000</v>
      </c>
      <c r="T50" s="22">
        <v>-400</v>
      </c>
      <c r="U50" s="22">
        <f t="shared" si="3"/>
        <v>7600</v>
      </c>
      <c r="V50" s="37"/>
    </row>
    <row r="51" spans="2:22">
      <c r="B51" s="18">
        <v>39</v>
      </c>
      <c r="C51" s="20" t="s">
        <v>99</v>
      </c>
      <c r="D51" s="11" t="s">
        <v>50</v>
      </c>
      <c r="E51" s="11" t="s">
        <v>68</v>
      </c>
      <c r="F51" s="21" t="s">
        <v>21</v>
      </c>
      <c r="G51" s="22"/>
      <c r="H51" s="22"/>
      <c r="I51" s="19">
        <v>13000</v>
      </c>
      <c r="J51" s="22"/>
      <c r="K51" s="22"/>
      <c r="L51" s="22"/>
      <c r="M51" s="22"/>
      <c r="N51" s="22"/>
      <c r="O51" s="22"/>
      <c r="P51" s="22"/>
      <c r="Q51" s="22"/>
      <c r="R51" s="22"/>
      <c r="S51" s="22">
        <f t="shared" si="2"/>
        <v>13000</v>
      </c>
      <c r="T51" s="22">
        <v>-650</v>
      </c>
      <c r="U51" s="22">
        <f t="shared" si="3"/>
        <v>12350</v>
      </c>
      <c r="V51" s="37"/>
    </row>
    <row r="52" spans="2:22">
      <c r="B52" s="18">
        <v>40</v>
      </c>
      <c r="C52" s="20" t="s">
        <v>99</v>
      </c>
      <c r="D52" s="11" t="s">
        <v>51</v>
      </c>
      <c r="E52" s="11" t="s">
        <v>66</v>
      </c>
      <c r="F52" s="21" t="s">
        <v>21</v>
      </c>
      <c r="G52" s="22"/>
      <c r="H52" s="22"/>
      <c r="I52" s="19">
        <v>13000</v>
      </c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2"/>
        <v>13000</v>
      </c>
      <c r="T52" s="22">
        <v>-580.36</v>
      </c>
      <c r="U52" s="22">
        <f t="shared" si="3"/>
        <v>12419.64</v>
      </c>
      <c r="V52" s="37"/>
    </row>
    <row r="53" spans="2:22">
      <c r="B53" s="18">
        <v>41</v>
      </c>
      <c r="C53" s="20" t="s">
        <v>99</v>
      </c>
      <c r="D53" s="11" t="s">
        <v>52</v>
      </c>
      <c r="E53" s="11" t="s">
        <v>69</v>
      </c>
      <c r="F53" s="21" t="s">
        <v>21</v>
      </c>
      <c r="G53" s="24"/>
      <c r="H53" s="24"/>
      <c r="I53" s="19">
        <v>7000</v>
      </c>
      <c r="J53" s="24"/>
      <c r="K53" s="24"/>
      <c r="L53" s="24"/>
      <c r="M53" s="24"/>
      <c r="N53" s="24"/>
      <c r="O53" s="24"/>
      <c r="P53" s="24"/>
      <c r="Q53" s="24"/>
      <c r="R53" s="22"/>
      <c r="S53" s="22">
        <f t="shared" si="2"/>
        <v>7000</v>
      </c>
      <c r="T53" s="22">
        <v>-350</v>
      </c>
      <c r="U53" s="22">
        <f t="shared" si="3"/>
        <v>6650</v>
      </c>
      <c r="V53" s="37"/>
    </row>
    <row r="54" spans="2:22">
      <c r="B54" s="18">
        <v>42</v>
      </c>
      <c r="C54" s="20" t="s">
        <v>99</v>
      </c>
      <c r="D54" s="11" t="s">
        <v>100</v>
      </c>
      <c r="E54" s="11" t="s">
        <v>53</v>
      </c>
      <c r="F54" s="21" t="s">
        <v>21</v>
      </c>
      <c r="G54" s="24"/>
      <c r="H54" s="24"/>
      <c r="I54" s="19">
        <v>13000</v>
      </c>
      <c r="J54" s="24"/>
      <c r="K54" s="24"/>
      <c r="L54" s="24"/>
      <c r="M54" s="24"/>
      <c r="N54" s="24"/>
      <c r="O54" s="24"/>
      <c r="P54" s="24"/>
      <c r="Q54" s="24"/>
      <c r="R54" s="22"/>
      <c r="S54" s="22">
        <f t="shared" si="2"/>
        <v>13000</v>
      </c>
      <c r="T54" s="22">
        <v>-650</v>
      </c>
      <c r="U54" s="22">
        <f>SUM(S54:T54)</f>
        <v>12350</v>
      </c>
      <c r="V54" s="37"/>
    </row>
    <row r="55" spans="2:22">
      <c r="B55" s="18">
        <v>43</v>
      </c>
      <c r="C55" s="20" t="s">
        <v>99</v>
      </c>
      <c r="D55" s="11" t="s">
        <v>101</v>
      </c>
      <c r="E55" s="11" t="s">
        <v>102</v>
      </c>
      <c r="F55" s="21" t="s">
        <v>21</v>
      </c>
      <c r="G55" s="24"/>
      <c r="H55" s="24"/>
      <c r="I55" s="19">
        <v>9000</v>
      </c>
      <c r="J55" s="24"/>
      <c r="K55" s="24"/>
      <c r="L55" s="24"/>
      <c r="M55" s="24"/>
      <c r="N55" s="24"/>
      <c r="O55" s="24"/>
      <c r="P55" s="24"/>
      <c r="Q55" s="24"/>
      <c r="R55" s="22"/>
      <c r="S55" s="22">
        <f t="shared" si="2"/>
        <v>9000</v>
      </c>
      <c r="T55" s="22">
        <v>-450</v>
      </c>
      <c r="U55" s="22">
        <f>SUM(S55:T55)</f>
        <v>8550</v>
      </c>
      <c r="V55" s="37"/>
    </row>
    <row r="56" spans="2:22">
      <c r="B56" s="18">
        <v>44</v>
      </c>
      <c r="C56" s="20" t="s">
        <v>99</v>
      </c>
      <c r="D56" s="11" t="s">
        <v>104</v>
      </c>
      <c r="E56" s="11" t="s">
        <v>57</v>
      </c>
      <c r="F56" s="21" t="s">
        <v>21</v>
      </c>
      <c r="G56" s="24"/>
      <c r="H56" s="24"/>
      <c r="I56" s="19">
        <v>13000</v>
      </c>
      <c r="J56" s="24"/>
      <c r="K56" s="24"/>
      <c r="L56" s="24"/>
      <c r="M56" s="24"/>
      <c r="N56" s="24"/>
      <c r="O56" s="24"/>
      <c r="P56" s="24"/>
      <c r="Q56" s="24"/>
      <c r="R56" s="22"/>
      <c r="S56" s="22">
        <f t="shared" si="2"/>
        <v>13000</v>
      </c>
      <c r="T56" s="22">
        <v>-650</v>
      </c>
      <c r="U56" s="22">
        <f t="shared" si="3"/>
        <v>12350</v>
      </c>
      <c r="V56" s="37"/>
    </row>
    <row r="57" spans="2:22">
      <c r="B57" s="18">
        <v>45</v>
      </c>
      <c r="C57" s="20" t="s">
        <v>99</v>
      </c>
      <c r="D57" s="11" t="s">
        <v>105</v>
      </c>
      <c r="E57" s="11" t="s">
        <v>57</v>
      </c>
      <c r="F57" s="21" t="s">
        <v>21</v>
      </c>
      <c r="G57" s="24"/>
      <c r="H57" s="24"/>
      <c r="I57" s="19">
        <v>9000</v>
      </c>
      <c r="J57" s="24"/>
      <c r="K57" s="24"/>
      <c r="L57" s="24"/>
      <c r="M57" s="24"/>
      <c r="N57" s="24"/>
      <c r="O57" s="24"/>
      <c r="P57" s="24"/>
      <c r="Q57" s="24"/>
      <c r="R57" s="22"/>
      <c r="S57" s="22">
        <f t="shared" si="2"/>
        <v>9000</v>
      </c>
      <c r="T57" s="22">
        <v>-450</v>
      </c>
      <c r="U57" s="22">
        <f t="shared" si="3"/>
        <v>8550</v>
      </c>
      <c r="V57" s="37"/>
    </row>
    <row r="58" spans="2:22">
      <c r="B58" s="18">
        <v>46</v>
      </c>
      <c r="C58" s="20" t="s">
        <v>99</v>
      </c>
      <c r="D58" s="11" t="s">
        <v>107</v>
      </c>
      <c r="E58" s="11" t="s">
        <v>106</v>
      </c>
      <c r="F58" s="21" t="s">
        <v>21</v>
      </c>
      <c r="G58" s="24"/>
      <c r="H58" s="24"/>
      <c r="I58" s="19">
        <v>13000</v>
      </c>
      <c r="J58" s="24"/>
      <c r="K58" s="24"/>
      <c r="L58" s="24"/>
      <c r="M58" s="24"/>
      <c r="N58" s="24"/>
      <c r="O58" s="24"/>
      <c r="P58" s="24"/>
      <c r="Q58" s="24"/>
      <c r="R58" s="22"/>
      <c r="S58" s="22">
        <f t="shared" si="2"/>
        <v>13000</v>
      </c>
      <c r="T58" s="22">
        <v>-650</v>
      </c>
      <c r="U58" s="22">
        <f>SUM(S58:T58)</f>
        <v>12350</v>
      </c>
      <c r="V58" s="37"/>
    </row>
    <row r="59" spans="2:22">
      <c r="B59" s="18">
        <v>47</v>
      </c>
      <c r="C59" s="20" t="s">
        <v>99</v>
      </c>
      <c r="D59" s="11" t="s">
        <v>109</v>
      </c>
      <c r="E59" s="11" t="s">
        <v>108</v>
      </c>
      <c r="F59" s="21" t="s">
        <v>21</v>
      </c>
      <c r="G59" s="24"/>
      <c r="H59" s="24"/>
      <c r="I59" s="19">
        <v>13000</v>
      </c>
      <c r="J59" s="24"/>
      <c r="K59" s="24"/>
      <c r="L59" s="24"/>
      <c r="M59" s="24"/>
      <c r="N59" s="24"/>
      <c r="O59" s="24"/>
      <c r="P59" s="24"/>
      <c r="Q59" s="24"/>
      <c r="R59" s="22"/>
      <c r="S59" s="22">
        <f t="shared" si="2"/>
        <v>13000</v>
      </c>
      <c r="T59" s="22">
        <v>-650</v>
      </c>
      <c r="U59" s="22">
        <f t="shared" si="3"/>
        <v>12350</v>
      </c>
      <c r="V59" s="37"/>
    </row>
    <row r="60" spans="2:22">
      <c r="B60" s="18">
        <v>48</v>
      </c>
      <c r="C60" s="20" t="s">
        <v>99</v>
      </c>
      <c r="D60" s="11" t="s">
        <v>111</v>
      </c>
      <c r="E60" s="11" t="s">
        <v>106</v>
      </c>
      <c r="F60" s="32" t="s">
        <v>21</v>
      </c>
      <c r="G60" s="24"/>
      <c r="H60" s="24"/>
      <c r="I60" s="19">
        <v>13000</v>
      </c>
      <c r="J60" s="24"/>
      <c r="K60" s="24"/>
      <c r="L60" s="24"/>
      <c r="M60" s="24"/>
      <c r="N60" s="24"/>
      <c r="O60" s="24"/>
      <c r="P60" s="24"/>
      <c r="Q60" s="24"/>
      <c r="R60" s="22"/>
      <c r="S60" s="22">
        <f t="shared" si="2"/>
        <v>13000</v>
      </c>
      <c r="T60" s="22">
        <v>-580.36</v>
      </c>
      <c r="U60" s="33">
        <f t="shared" ref="U60:U66" si="4">SUM(S60:T60)</f>
        <v>12419.64</v>
      </c>
      <c r="V60" s="37"/>
    </row>
    <row r="61" spans="2:22">
      <c r="B61" s="18">
        <v>49</v>
      </c>
      <c r="C61" s="20" t="s">
        <v>99</v>
      </c>
      <c r="D61" s="11" t="s">
        <v>112</v>
      </c>
      <c r="E61" s="11" t="s">
        <v>106</v>
      </c>
      <c r="F61" s="32" t="s">
        <v>21</v>
      </c>
      <c r="G61" s="24"/>
      <c r="H61" s="24"/>
      <c r="I61" s="19">
        <v>13000</v>
      </c>
      <c r="J61" s="24"/>
      <c r="K61" s="24"/>
      <c r="L61" s="24"/>
      <c r="M61" s="24"/>
      <c r="N61" s="24"/>
      <c r="O61" s="24"/>
      <c r="P61" s="24"/>
      <c r="Q61" s="24"/>
      <c r="R61" s="22"/>
      <c r="S61" s="22">
        <f t="shared" si="2"/>
        <v>13000</v>
      </c>
      <c r="T61" s="22">
        <v>-480.36</v>
      </c>
      <c r="U61" s="33">
        <f t="shared" si="4"/>
        <v>12519.64</v>
      </c>
      <c r="V61" s="37"/>
    </row>
    <row r="62" spans="2:22">
      <c r="B62" s="18">
        <v>50</v>
      </c>
      <c r="C62" s="20" t="s">
        <v>99</v>
      </c>
      <c r="D62" s="11" t="s">
        <v>113</v>
      </c>
      <c r="E62" s="11" t="s">
        <v>66</v>
      </c>
      <c r="F62" s="32" t="s">
        <v>21</v>
      </c>
      <c r="G62" s="24"/>
      <c r="H62" s="24"/>
      <c r="I62" s="25">
        <v>7000</v>
      </c>
      <c r="J62" s="24"/>
      <c r="K62" s="24"/>
      <c r="L62" s="24"/>
      <c r="M62" s="24"/>
      <c r="N62" s="24"/>
      <c r="O62" s="24"/>
      <c r="P62" s="24"/>
      <c r="Q62" s="24"/>
      <c r="R62" s="22"/>
      <c r="S62" s="22">
        <f t="shared" si="2"/>
        <v>7000</v>
      </c>
      <c r="T62" s="22">
        <v>-350</v>
      </c>
      <c r="U62" s="33">
        <f>SUM(S62:T62)</f>
        <v>6650</v>
      </c>
      <c r="V62" s="37"/>
    </row>
    <row r="63" spans="2:22">
      <c r="B63" s="18">
        <v>51</v>
      </c>
      <c r="C63" s="20" t="s">
        <v>99</v>
      </c>
      <c r="D63" s="11" t="s">
        <v>117</v>
      </c>
      <c r="E63" s="11" t="s">
        <v>67</v>
      </c>
      <c r="F63" s="32" t="s">
        <v>21</v>
      </c>
      <c r="G63" s="24"/>
      <c r="H63" s="24"/>
      <c r="I63" s="25">
        <v>6000</v>
      </c>
      <c r="J63" s="24"/>
      <c r="K63" s="24"/>
      <c r="L63" s="24"/>
      <c r="M63" s="24"/>
      <c r="N63" s="24"/>
      <c r="O63" s="24"/>
      <c r="P63" s="24"/>
      <c r="Q63" s="24"/>
      <c r="R63" s="22"/>
      <c r="S63" s="22">
        <f t="shared" si="2"/>
        <v>6000</v>
      </c>
      <c r="T63" s="22">
        <v>-300</v>
      </c>
      <c r="U63" s="33">
        <f t="shared" si="4"/>
        <v>5700</v>
      </c>
      <c r="V63" s="37"/>
    </row>
    <row r="64" spans="2:22">
      <c r="B64" s="18">
        <v>52</v>
      </c>
      <c r="C64" s="20" t="s">
        <v>99</v>
      </c>
      <c r="D64" s="11" t="s">
        <v>114</v>
      </c>
      <c r="E64" s="11" t="s">
        <v>53</v>
      </c>
      <c r="F64" s="32" t="s">
        <v>21</v>
      </c>
      <c r="G64" s="24"/>
      <c r="H64" s="24"/>
      <c r="I64" s="19">
        <v>13000</v>
      </c>
      <c r="J64" s="24"/>
      <c r="K64" s="24"/>
      <c r="L64" s="24"/>
      <c r="M64" s="24"/>
      <c r="N64" s="24"/>
      <c r="O64" s="24"/>
      <c r="P64" s="24"/>
      <c r="Q64" s="24"/>
      <c r="R64" s="22"/>
      <c r="S64" s="22">
        <f t="shared" si="2"/>
        <v>13000</v>
      </c>
      <c r="T64" s="22">
        <v>-650</v>
      </c>
      <c r="U64" s="33">
        <f t="shared" si="4"/>
        <v>12350</v>
      </c>
      <c r="V64" s="37"/>
    </row>
    <row r="65" spans="2:22">
      <c r="B65" s="18">
        <v>53</v>
      </c>
      <c r="C65" s="20" t="s">
        <v>99</v>
      </c>
      <c r="D65" s="31" t="s">
        <v>115</v>
      </c>
      <c r="E65" s="11" t="s">
        <v>53</v>
      </c>
      <c r="F65" s="32" t="s">
        <v>21</v>
      </c>
      <c r="G65" s="24"/>
      <c r="H65" s="24"/>
      <c r="I65" s="19">
        <v>13000</v>
      </c>
      <c r="J65" s="24"/>
      <c r="K65" s="24"/>
      <c r="L65" s="24"/>
      <c r="M65" s="24"/>
      <c r="N65" s="24"/>
      <c r="O65" s="24"/>
      <c r="P65" s="24"/>
      <c r="Q65" s="24"/>
      <c r="R65" s="22"/>
      <c r="S65" s="22">
        <f t="shared" si="2"/>
        <v>13000</v>
      </c>
      <c r="T65" s="22">
        <v>-650</v>
      </c>
      <c r="U65" s="33">
        <f t="shared" si="4"/>
        <v>12350</v>
      </c>
      <c r="V65" s="37"/>
    </row>
    <row r="66" spans="2:22">
      <c r="B66" s="18">
        <v>54</v>
      </c>
      <c r="C66" s="20" t="s">
        <v>99</v>
      </c>
      <c r="D66" s="42" t="s">
        <v>116</v>
      </c>
      <c r="E66" s="11" t="s">
        <v>53</v>
      </c>
      <c r="F66" s="40" t="s">
        <v>21</v>
      </c>
      <c r="G66" s="39"/>
      <c r="H66" s="39"/>
      <c r="I66" s="43">
        <v>12000</v>
      </c>
      <c r="J66" s="39"/>
      <c r="K66" s="39"/>
      <c r="L66" s="39"/>
      <c r="M66" s="39"/>
      <c r="N66" s="39"/>
      <c r="O66" s="39"/>
      <c r="P66" s="39"/>
      <c r="Q66" s="39"/>
      <c r="R66" s="41"/>
      <c r="S66" s="41">
        <f t="shared" si="2"/>
        <v>12000</v>
      </c>
      <c r="T66" s="41">
        <v>-600</v>
      </c>
      <c r="U66" s="41">
        <f t="shared" si="4"/>
        <v>11400</v>
      </c>
      <c r="V66" s="37"/>
    </row>
    <row r="67" spans="2:22">
      <c r="B67" s="18">
        <v>55</v>
      </c>
      <c r="C67" s="20" t="s">
        <v>99</v>
      </c>
      <c r="D67" s="31" t="s">
        <v>122</v>
      </c>
      <c r="E67" s="11" t="s">
        <v>53</v>
      </c>
      <c r="F67" s="32" t="s">
        <v>21</v>
      </c>
      <c r="G67" s="24"/>
      <c r="H67" s="24"/>
      <c r="I67" s="19">
        <v>13000</v>
      </c>
      <c r="J67" s="24"/>
      <c r="K67" s="24"/>
      <c r="L67" s="24"/>
      <c r="M67" s="24"/>
      <c r="N67" s="24"/>
      <c r="O67" s="24"/>
      <c r="P67" s="24"/>
      <c r="Q67" s="24"/>
      <c r="R67" s="22"/>
      <c r="S67" s="22">
        <f>SUM(G67:R67)</f>
        <v>13000</v>
      </c>
      <c r="T67" s="22">
        <v>-650</v>
      </c>
      <c r="U67" s="33">
        <f>SUM(S67:T67)</f>
        <v>12350</v>
      </c>
      <c r="V67" s="37"/>
    </row>
    <row r="68" spans="2:22">
      <c r="B68" s="18">
        <v>56</v>
      </c>
      <c r="C68" s="20" t="s">
        <v>99</v>
      </c>
      <c r="D68" s="31" t="s">
        <v>123</v>
      </c>
      <c r="E68" s="11" t="s">
        <v>124</v>
      </c>
      <c r="F68" s="32" t="s">
        <v>21</v>
      </c>
      <c r="G68" s="24"/>
      <c r="H68" s="24"/>
      <c r="I68" s="19">
        <v>9000</v>
      </c>
      <c r="J68" s="24"/>
      <c r="K68" s="24"/>
      <c r="L68" s="24"/>
      <c r="M68" s="24"/>
      <c r="N68" s="24"/>
      <c r="O68" s="24"/>
      <c r="P68" s="24"/>
      <c r="Q68" s="24"/>
      <c r="R68" s="22"/>
      <c r="S68" s="22">
        <f>SUM(G68:R68)</f>
        <v>9000</v>
      </c>
      <c r="T68" s="22">
        <v>-450</v>
      </c>
      <c r="U68" s="33">
        <f>SUM(S68:T68)</f>
        <v>8550</v>
      </c>
      <c r="V68" s="37"/>
    </row>
    <row r="69" spans="2:22" ht="15.75" thickBot="1">
      <c r="B69" s="26">
        <v>57</v>
      </c>
      <c r="C69" s="27" t="s">
        <v>99</v>
      </c>
      <c r="D69" s="34" t="s">
        <v>125</v>
      </c>
      <c r="E69" s="28" t="s">
        <v>53</v>
      </c>
      <c r="F69" s="29" t="s">
        <v>21</v>
      </c>
      <c r="G69" s="30"/>
      <c r="H69" s="30"/>
      <c r="I69" s="30">
        <v>9000</v>
      </c>
      <c r="J69" s="30"/>
      <c r="K69" s="30"/>
      <c r="L69" s="30"/>
      <c r="M69" s="30"/>
      <c r="N69" s="30"/>
      <c r="O69" s="30"/>
      <c r="P69" s="30"/>
      <c r="Q69" s="30"/>
      <c r="R69" s="30"/>
      <c r="S69" s="30">
        <f>SUM(G69:R69)</f>
        <v>9000</v>
      </c>
      <c r="T69" s="30">
        <v>-450</v>
      </c>
      <c r="U69" s="30">
        <f>SUM(S69:T69)</f>
        <v>8550</v>
      </c>
      <c r="V69" s="38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2025-10-03T23:17:49Z</cp:lastPrinted>
  <dcterms:created xsi:type="dcterms:W3CDTF">2017-12-05T18:01:17Z</dcterms:created>
  <dcterms:modified xsi:type="dcterms:W3CDTF">2025-10-06T14:38:28Z</dcterms:modified>
</cp:coreProperties>
</file>