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fsamayoag\Desktop\Irma\2026\INFORMACION PUBLICA\INF OFICIO UIP 021\"/>
    </mc:Choice>
  </mc:AlternateContent>
  <bookViews>
    <workbookView xWindow="-120" yWindow="0" windowWidth="2280" windowHeight="0"/>
  </bookViews>
  <sheets>
    <sheet name="EJECUCION" sheetId="1" r:id="rId1"/>
  </sheets>
  <definedNames>
    <definedName name="_xlnm.Print_Area" localSheetId="0">EJECUCION!$A$1:$AB$48</definedName>
    <definedName name="_xlnm.Print_Titles" localSheetId="0">EJECUCION!$17:$17</definedName>
  </definedNames>
  <calcPr calcId="162913"/>
</workbook>
</file>

<file path=xl/calcChain.xml><?xml version="1.0" encoding="utf-8"?>
<calcChain xmlns="http://schemas.openxmlformats.org/spreadsheetml/2006/main">
  <c r="R18" i="1" l="1"/>
  <c r="R33" i="1" l="1"/>
  <c r="R45" i="1" l="1"/>
  <c r="R41" i="1" l="1"/>
  <c r="AD34" i="1" s="1"/>
  <c r="I41" i="1" l="1"/>
  <c r="Q41" i="1" l="1"/>
  <c r="S26" i="1" l="1"/>
  <c r="S27" i="1"/>
  <c r="S24" i="1" l="1"/>
  <c r="S22" i="1" l="1"/>
  <c r="S43" i="1" l="1"/>
  <c r="S35" i="1"/>
  <c r="S47" i="1"/>
  <c r="X35" i="1" l="1"/>
  <c r="Y35" i="1" s="1"/>
  <c r="S20" i="1" l="1"/>
  <c r="S21" i="1"/>
  <c r="X43" i="1" l="1"/>
  <c r="Y43" i="1" s="1"/>
  <c r="N34" i="1" l="1"/>
  <c r="N38" i="1"/>
  <c r="N37" i="1"/>
  <c r="M18" i="1" l="1"/>
  <c r="X46" i="1" l="1"/>
  <c r="S46" i="1"/>
  <c r="N36" i="1" l="1"/>
  <c r="X36" i="1"/>
  <c r="X37" i="1"/>
  <c r="S38" i="1"/>
  <c r="X38" i="1"/>
  <c r="N18" i="1"/>
  <c r="Y38" i="1" l="1"/>
  <c r="Y36" i="1"/>
  <c r="N26" i="1"/>
  <c r="Y26" i="1" s="1"/>
  <c r="X26" i="1"/>
  <c r="K33" i="1" l="1"/>
  <c r="I46" i="1"/>
  <c r="H41" i="1"/>
  <c r="Z43" i="1" l="1"/>
  <c r="I45" i="1"/>
  <c r="I36" i="1"/>
  <c r="I28" i="1"/>
  <c r="I26" i="1"/>
  <c r="Z26" i="1" s="1"/>
  <c r="I25" i="1"/>
  <c r="I24" i="1"/>
  <c r="I23" i="1"/>
  <c r="Z36" i="1" l="1"/>
  <c r="Z35" i="1"/>
  <c r="Z38" i="1"/>
  <c r="K46" i="1"/>
  <c r="N46" i="1" s="1"/>
  <c r="Y46" i="1" l="1"/>
  <c r="N23" i="1"/>
  <c r="N22" i="1"/>
  <c r="Z46" i="1" l="1"/>
  <c r="X28" i="1" l="1"/>
  <c r="X27" i="1" l="1"/>
  <c r="X34" i="1" l="1"/>
  <c r="X41" i="1" l="1"/>
  <c r="X42" i="1"/>
  <c r="X22" i="1" l="1"/>
  <c r="Y22" i="1" l="1"/>
  <c r="Z22" i="1" l="1"/>
  <c r="S19" i="1"/>
  <c r="X45" i="1" l="1"/>
  <c r="S45" i="1"/>
  <c r="X23" i="1" l="1"/>
  <c r="S23" i="1"/>
  <c r="Y23" i="1" s="1"/>
  <c r="Z23" i="1" s="1"/>
  <c r="X33" i="1" l="1"/>
  <c r="S33" i="1"/>
  <c r="N33" i="1"/>
  <c r="Y33" i="1" s="1"/>
  <c r="S34" i="1"/>
  <c r="X47" i="1"/>
  <c r="N45" i="1"/>
  <c r="S42" i="1"/>
  <c r="N42" i="1"/>
  <c r="S41" i="1"/>
  <c r="N41" i="1"/>
  <c r="Y47" i="1" l="1"/>
  <c r="Z47" i="1" s="1"/>
  <c r="Y45" i="1"/>
  <c r="Y41" i="1"/>
  <c r="Y42" i="1"/>
  <c r="Y34" i="1"/>
  <c r="Z42" i="1" l="1"/>
  <c r="X24" i="1"/>
  <c r="N24" i="1"/>
  <c r="Y24" i="1" s="1"/>
  <c r="Z24" i="1" l="1"/>
  <c r="Z45" i="1"/>
  <c r="X25" i="1" l="1"/>
  <c r="X21" i="1"/>
  <c r="X20" i="1"/>
  <c r="X19" i="1"/>
  <c r="X18" i="1"/>
  <c r="Z34" i="1" l="1"/>
  <c r="N19" i="1" l="1"/>
  <c r="N27" i="1"/>
  <c r="Y19" i="1" l="1"/>
  <c r="Y27" i="1"/>
  <c r="Z41" i="1"/>
  <c r="Z33" i="1"/>
  <c r="Z27" i="1" l="1"/>
  <c r="N21" i="1"/>
  <c r="Y21" i="1" s="1"/>
  <c r="N20" i="1"/>
  <c r="Y20" i="1" s="1"/>
  <c r="S25" i="1" l="1"/>
  <c r="N25" i="1"/>
  <c r="Z19" i="1" l="1"/>
  <c r="Y25" i="1"/>
  <c r="Z25" i="1" s="1"/>
  <c r="S18" i="1"/>
  <c r="Y18" i="1" l="1"/>
  <c r="Z18" i="1" l="1"/>
  <c r="S37" i="1" l="1"/>
  <c r="Y37" i="1" s="1"/>
  <c r="Z37" i="1" l="1"/>
</calcChain>
</file>

<file path=xl/sharedStrings.xml><?xml version="1.0" encoding="utf-8"?>
<sst xmlns="http://schemas.openxmlformats.org/spreadsheetml/2006/main" count="205" uniqueCount="100">
  <si>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</si>
  <si>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</si>
  <si>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</si>
  <si>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</si>
  <si>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</si>
  <si>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</si>
  <si>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</si>
  <si>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</si>
  <si>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</si>
  <si>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</si>
  <si>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</si>
  <si>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</si>
  <si>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</si>
  <si>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</si>
  <si>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</si>
  <si>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Nov</t>
  </si>
  <si>
    <t xml:space="preserve">Dic </t>
  </si>
  <si>
    <t>Documento</t>
  </si>
  <si>
    <t xml:space="preserve">Persona </t>
  </si>
  <si>
    <t>Persona</t>
  </si>
  <si>
    <t xml:space="preserve">Documento </t>
  </si>
  <si>
    <t xml:space="preserve">Entidad </t>
  </si>
  <si>
    <t xml:space="preserve">PROGRAMA 14: DESARROLLO DE LA MICRO, PEQUEÑA Y MEDIANA EMPRESA </t>
  </si>
  <si>
    <t xml:space="preserve">Precalificación y calificación de nuevas entidades  de servicios financieros en el cumplimiento al Reglamento de Operaciones Financieras </t>
  </si>
  <si>
    <t xml:space="preserve">Generar las condiciones que permitan la atracción de inversiones para la creación de empleo digno y así promover el desarrollo económico de los guatemaltecos.  </t>
  </si>
  <si>
    <t xml:space="preserve">RESULTADO INSTITUCIONAL </t>
  </si>
  <si>
    <t xml:space="preserve">PRODUCTO </t>
  </si>
  <si>
    <t>SUBPRODUCTO</t>
  </si>
  <si>
    <t xml:space="preserve">META INICIAL </t>
  </si>
  <si>
    <t xml:space="preserve">AVANCE ACUMULADO ENERO-DICIEMBRE </t>
  </si>
  <si>
    <t xml:space="preserve">% AVANCE ACUMULADO ENERO - DICIEMBRE </t>
  </si>
  <si>
    <t xml:space="preserve">INFORMACIÓN RELEVANTE/ALERTAS/ PROBLEMAS </t>
  </si>
  <si>
    <t xml:space="preserve">OBJETIVO OPERATIVO </t>
  </si>
  <si>
    <t xml:space="preserve">Acción </t>
  </si>
  <si>
    <t xml:space="preserve">Actividad </t>
  </si>
  <si>
    <t xml:space="preserve">RESULTADO ESTRATÉGICO </t>
  </si>
  <si>
    <t>Fortalecer el ecosistema de las MIPYMEs y cooperativas para atracción de empleo y desarrollo económico de los guatemaltecos.</t>
  </si>
  <si>
    <t xml:space="preserve">DIRECCIÓN DE SERVICIOS FINANCIEROS EMPRESARIALES </t>
  </si>
  <si>
    <t xml:space="preserve"> Facilitación de recursos y servicios financieros en forma ágil y oportuna dentro de un marco de fomento adecuado con el fin de generar fuentes de trabajo, contribuir a disminuir los índices de pobreza y como un medio para el desarrollo del país. ( Programa Nacional SNIP 3496)</t>
  </si>
  <si>
    <t xml:space="preserve">DIRECCIÓN DE SERVICIOS  DE DESARROLLO EMPRESARIAL </t>
  </si>
  <si>
    <t>No.</t>
  </si>
  <si>
    <t>VISIÓN</t>
  </si>
  <si>
    <t>MISIÓN</t>
  </si>
  <si>
    <t>OBJETIVO ESTRATÉGICO</t>
  </si>
  <si>
    <t xml:space="preserve">INDICADOR </t>
  </si>
  <si>
    <t>Actividad: 
VINCULACIÓN INSTITUCIONAL</t>
  </si>
  <si>
    <t xml:space="preserve">Actividad: 
VINCULACIÓN INSTITUCIONAL
</t>
  </si>
  <si>
    <t xml:space="preserve">META VIGENTE  </t>
  </si>
  <si>
    <r>
      <t xml:space="preserve">AVANCE FÍSICO 2DO. </t>
    </r>
    <r>
      <rPr>
        <b/>
        <sz val="9"/>
        <color indexed="8"/>
        <rFont val="Times New Roman"/>
        <family val="1"/>
      </rPr>
      <t>CUATRIMESTRE</t>
    </r>
  </si>
  <si>
    <r>
      <t xml:space="preserve">AVANCE FÍSICO 3ER. </t>
    </r>
    <r>
      <rPr>
        <b/>
        <sz val="9"/>
        <color indexed="8"/>
        <rFont val="Times New Roman"/>
        <family val="1"/>
      </rPr>
      <t xml:space="preserve">CUATRIMESTRE </t>
    </r>
  </si>
  <si>
    <t xml:space="preserve">Empresario de Micro, pequeña y mediana empresa beneficiados con servicios  financieros </t>
  </si>
  <si>
    <t>Servicios Financieros a la Micro, Pequeña y Mediana Empresa</t>
  </si>
  <si>
    <t xml:space="preserve">Servicios de Asistencia Técnica en Desarrollo Empresarial a la Micro, Pequeña y Mediana Empresa </t>
  </si>
  <si>
    <t xml:space="preserve">Servicios de apoyo Técnico a Mujeres Microempresarias para el Empoderamiento Económico
 Eje: Seguridad alimentaria,, salud integral y educación para todas y todos.  R: Para el 2019, la brecha entres los grupos de población urbano/rural disminuyó a la mitad en el índice de desarrollo humano.  Línea base  0.174 (2011. Naciones Unidas) Meta 0.087  (2019)
</t>
  </si>
  <si>
    <t xml:space="preserve">Servicios de Apoyo en la Producción y Comercialización Artesanal
Eje: Seguridad alimentaria,, salud integral y educación para todas y todos.  R: Para el 2019, la brecha entre los grupos de población indígena/no indígena se redujo  a la mitad en el índice de desarrollo humano.. -Línea base  0.146 (2011. Naciones Unidas) Meta 0.073  (2019)
</t>
  </si>
  <si>
    <t xml:space="preserve">Número de  créditos  y servicios de desarrollo empresarial  al sector de la micro, pequeña y mediana empresa, mujeres empresarias y artesanos.  </t>
  </si>
  <si>
    <t xml:space="preserve">SEGUIMIENTO MENSUAL Y CUATRIMESTRAL DE EJECUCIÓN DE METAS FÍSICAS </t>
  </si>
  <si>
    <t xml:space="preserve">  </t>
  </si>
  <si>
    <t>Cooperativas, fundaciones, asociaciones y bancos con proyectos de asistencia financiera para beneficiar a micros, pequeños y medianos empresarios</t>
  </si>
  <si>
    <t xml:space="preserve">        MINISTERIO DE ECONOMÍA 
MATRIZ DE PLANIFICACIÓN, POA 2025</t>
  </si>
  <si>
    <t>EJECUCIÓN MENSUAL, CUATRIMESTRAL Y ANUAL,  POA 2025</t>
  </si>
  <si>
    <t>PRESUPUESTO VIGENTE 2025     EN  Q.</t>
  </si>
  <si>
    <t xml:space="preserve">% DE EJECUCIÓN
</t>
  </si>
  <si>
    <t>Revisión,  autorización y seguimiento de desembolsos de préstamos otorgados a entidades de servicios financieros al sector de la MIPYME.</t>
  </si>
  <si>
    <t>Supervisión  y seguimiento de la utilización de los fondos del financiamiento otorgados a entidades de servicios financieros ejecución de los préstamos orientados a la asistencia financiera.</t>
  </si>
  <si>
    <t>Fortalecimientos a entidades de servicios financieros para el cumplimiento de los requisitos establecidos en el el reglamento de operaciones financieras.</t>
  </si>
  <si>
    <t xml:space="preserve">Entes de microfinanzas  sin fines de lucro beneficiados  certeza jurídica para otorgamiento de microcréditos </t>
  </si>
  <si>
    <t xml:space="preserve">Registro por créditos y retornos de capital a micro, pequeños y medianos empresarios beneficiados con servicios financieros </t>
  </si>
  <si>
    <t xml:space="preserve">Empresario de Micro, pequeña y mediana empresa beneficiados con créditos para  desarrollo empresarial y proyectos
</t>
  </si>
  <si>
    <t xml:space="preserve">Empresarios de Micro, pequeña y mediana empresa beneficiados con capacitaciones en servicios de desarrollo empresarial </t>
  </si>
  <si>
    <t xml:space="preserve">Personas beneficiadas con capacitaciones en servicios de desarrollo empresarial a nivel nacional </t>
  </si>
  <si>
    <t xml:space="preserve">Micros, pequeñas y medianas empresas beneficiadas con asistencia técnica en servicios de desarrollo empresarial a nivel nacional </t>
  </si>
  <si>
    <t>Micros, pequeñas y medianas empresas beneficiadas con asesoría en servicios de desarrollo empresarial a nivel nacional</t>
  </si>
  <si>
    <t xml:space="preserve">Micros, pequeñas y medianas empresas beneficiadas con vinculaciones comerciales para el desarrollo económico nacional </t>
  </si>
  <si>
    <t>Organizaciones públicas y privadas de la red nacional de emprendimiento beneficiadas con asistencia técnica en cultura emprendedora</t>
  </si>
  <si>
    <r>
      <t xml:space="preserve">% DE EJECUCIÓN
</t>
    </r>
    <r>
      <rPr>
        <sz val="8"/>
        <rFont val="Times New Roman"/>
        <family val="1"/>
      </rPr>
      <t xml:space="preserve"> </t>
    </r>
  </si>
  <si>
    <t xml:space="preserve">Mujeres empresarias capacitadas y con asistencia técnica en servicios de desarrollo  empresarial  </t>
  </si>
  <si>
    <t xml:space="preserve">Mujeres empresarias capacitadas en servicios de desarrollo  empresarial </t>
  </si>
  <si>
    <t xml:space="preserve">Mujeres empresarias con asistencia técnica en servicios de desarrollo  empresarial  </t>
  </si>
  <si>
    <t xml:space="preserve">Artesanos beneficiados con capacitación y asistencia técnica para mejorar la calidad, diseño en producción y comercialización artesanal </t>
  </si>
  <si>
    <t xml:space="preserve">Organizaciones de artesanos incorporados al sector formal </t>
  </si>
  <si>
    <t>PRESUPUESTO APROBADO MEDIANTE DECRETO 36-2024, LEY DE PRESUPUESTO GENERAL DE INGRESOS Y EGRESOS DEL ESTADO PARA EL EJERCICIO FISCAL 2025</t>
  </si>
  <si>
    <r>
      <rPr>
        <b/>
        <i/>
        <sz val="10"/>
        <rFont val="Times New Roman"/>
        <family val="1"/>
      </rPr>
      <t xml:space="preserve">Vnculación Institucional :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incluyendo las microfinanzas. ODS2 Para el 2030, poner fin al hambre y asegurar el acceso a todas las personas , en particular los pobres y las personas en  situaciones  vulnerables, Meta: 2.1. ODS4: Garantizar una educación inclusiva , equitativa y de c calidad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PGG 204-2028:Principios: La equidad como eje orientador de la función pública, Un país plural , Impulsar la economía humana,Territorializar el desarrollo.  OBJETIVOS:  Rescatar  urgentemente el Estado ante la corrupción ,•Realizar las acciones catalíticas que detonarán los cambios necesarios y Fundar los cimientos del desarrollo sostenible : . EJES ESTRATÉGICOS POR UN PASÍS PARA VIVIR.;EJE ESTRATEGICO 1. HACIA UNA FUNCIÓN PÚBLICA LEGÍTIMA Y EFICAZ: Línea Estratégica de fortlecer mecanismos de Gobierno Abierto y Electrónico para los servicios ´públicos y rendición de cuentas .,•  EJE ESTRÁTEGICO: 2. DESARROLLO SOCIAL:Línea Estratégica: Desarrollo del Emprendimiento y de la Microempresa  y Línea Estratégica: Igualdad de Género y Empoderamiento Económico de las Mujeres:Inclusión Financiera de Mujeres Empresarias. EJE ESTRÁTEGICO: 4. LUCHA CONTRA LA DESNUTRICIÓN Y MALNUTRICIÓN :Línea Estratégica: Fortalecimiento de la Producción Agropecuaria y Generación de Ingresos EJE ESTRÁTEGICO: 6. AVANZANDO PARA CERRAR LA BRECHA DIGITAL CON TECNOLOGÍA E INNOVACIÓN : Línea Estratégica: Inversión y Desarrollo Económico.  Línea Estratégica: Fomento a la Inversión Mediante Certeza Jurídica.
</t>
    </r>
    <r>
      <rPr>
        <b/>
        <i/>
        <sz val="7.5"/>
        <rFont val="Times New Roman"/>
        <family val="1"/>
      </rPr>
      <t xml:space="preserve">
</t>
    </r>
  </si>
  <si>
    <t xml:space="preserve">ODS 8: Prioridad 4 Metas Estratégicas de Desarrollo 
</t>
  </si>
  <si>
    <t>Se ha reducido la precariedad laboral mediante la generación  de empleos decentes y de calidad: a)subempleo a partir del ultimo dato disponible: 16.9 % b) informalidad : 69.2 %. c) desempleo: 3.2 % d. eliminación el % de trabajadores que viven en pobreza extrema.
Para el 2029, se ha incrementado en 3.7 puntos porcentuales la formalidad del empleo   ( de 32.3% en 2021 a 36.0% en 2029).</t>
  </si>
  <si>
    <t>Promover el crecimiento económico sostenido, inclusivo y sostenible, el empleo pleno y productivo y el trabajo decente para todos. Empleo e inversión : MED 7 :Se ha reducido la precariedad laboral mediante la generación de empleos decentes y de calidad. MED 8 : Para el 2030, elaborar y poner en práctica políticas encaminadas a promover un turismo sostenible que cree puestos de trabajo y promueva la cultura  y los productos locales.</t>
  </si>
  <si>
    <t>Para el 2025,  se ha incrementado en 193,443  los empresarios de MIPYMES,  emprendedores,  mujeres microempresarias y artesanos, beneficiados con acceso a créditos y servicios de desarrollo empresarial .(Línea base 28,484 en 2019 a 193,443, en el 2025).</t>
  </si>
  <si>
    <t xml:space="preserve">Mujeres </t>
  </si>
  <si>
    <t>Hombres</t>
  </si>
  <si>
    <t>2</t>
  </si>
  <si>
    <t>0</t>
  </si>
  <si>
    <t>153</t>
  </si>
  <si>
    <t>263</t>
  </si>
  <si>
    <t>80</t>
  </si>
  <si>
    <t xml:space="preserve"> </t>
  </si>
  <si>
    <t>Acciones para el financiamiento de proyectos
productivos para el fomento, innovación y transición
tecnológica a MIPYMES, grandes empresas y
cooperativas</t>
  </si>
  <si>
    <t>El Reglamento de Requisitos y Condiciones para la Implementación y Administración del Fondo de Innovación Tecnológica ya ha sido aprobado. No obstante, para proceder con la ejecución de la meta física, se informa que actualmente se encuentra en proceso la formalización del convenio interinstitucional con El Crédito Hipotecario Nacional de Guatemala. Se espera contar con los documentos correspondientes el próximo mes.</t>
  </si>
  <si>
    <t>Los 684 préstamos otorgados al 31 de agosto de 2025, se han colocado a través de la Entidades ejecutoras del Fideicomiso apoyadas con recursos del "Fondo de Desarrollo de la Microempresa, Pequeña y Mediana Empresa" administrado por el Banco de los Trabajadores, por un monto de Q77,622,604.98.
De los 684 préstamos otorgados al 31 de agosto de 2025, 638 corresponden a préstamos a Microempresas por un monto de Q59,414,485.80 contribuyendo a la meta de la Política General de Gobierno 2024-2028, Meta "Para el año 2025  se ha disminuido la pobreza y pobreza extrema  con énfasis en los departamentos priorizados en 27.8 puntos porcentuales (Departamentos priorizados: Alta Verapaz, Sololá, Totonicapán, Huehuetenango, Quiché, Chiquimula).</t>
  </si>
  <si>
    <t>Se realizará una ampliación de metas, ya que se ha cumplido el 100% de la meta prevista, pero la ejecución ha continuado por la demanda de los servicios que se estan prestando.</t>
  </si>
  <si>
    <t xml:space="preserve">AVANCE FÍSICO 1ER. CUATRIMESTRE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</si>
</sst>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33"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sz val="10"/>
      <name val="Arial"/>
      <family val="2"/>
    </font>
    <font>
      <b/>
      <sz val="10"/>
      <name val="Times New Roman"/>
      <family val="1"/>
    </font>
    <font>
      <b/>
      <sz val="10"/>
      <color indexed="8"/>
      <name val="Times New Roman"/>
      <family val="1"/>
    </font>
    <font>
      <b/>
      <sz val="11"/>
      <color indexed="8"/>
      <name val="Candara"/>
      <family val="2"/>
    </font>
    <font>
      <b/>
      <sz val="12"/>
      <name val="Times New Roman"/>
      <family val="1"/>
    </font>
    <font>
      <b/>
      <sz val="10"/>
      <color theme="1"/>
      <name val="Times New Roman"/>
      <family val="1"/>
    </font>
    <font>
      <b/>
      <sz val="10"/>
      <color rgb="FF000000"/>
      <name val="Times New Roman"/>
      <family val="1"/>
    </font>
    <font>
      <sz val="10"/>
      <color theme="1"/>
      <name val="Times New Roman"/>
      <family val="1"/>
    </font>
    <font>
      <sz val="10"/>
      <color rgb="FF000000"/>
      <name val="Times New Roman"/>
      <family val="1"/>
    </font>
    <font>
      <b/>
      <sz val="14"/>
      <name val="Times New Roman"/>
      <family val="1"/>
    </font>
    <font>
      <b/>
      <i/>
      <sz val="12"/>
      <color theme="1"/>
      <name val="Times New Roman"/>
      <family val="1"/>
    </font>
    <font>
      <b/>
      <i/>
      <sz val="12"/>
      <name val="Times New Roman"/>
      <family val="1"/>
    </font>
    <font>
      <b/>
      <i/>
      <sz val="11"/>
      <name val="Times New Roman"/>
      <family val="1"/>
    </font>
    <font>
      <b/>
      <i/>
      <sz val="10"/>
      <name val="Times New Roman"/>
      <family val="1"/>
    </font>
    <font>
      <b/>
      <sz val="10"/>
      <name val="Arial"/>
      <family val="2"/>
    </font>
    <font>
      <b/>
      <i/>
      <sz val="12"/>
      <color theme="0"/>
      <name val="Times New Roman"/>
      <family val="1"/>
    </font>
    <font>
      <b/>
      <i/>
      <sz val="11"/>
      <color theme="1"/>
      <name val="Candara"/>
      <family val="2"/>
    </font>
    <font>
      <b/>
      <i/>
      <sz val="10"/>
      <color theme="0"/>
      <name val="Times New Roman"/>
      <family val="1"/>
    </font>
    <font>
      <b/>
      <i/>
      <sz val="10"/>
      <color theme="0"/>
      <name val="Candara"/>
      <family val="2"/>
    </font>
    <font>
      <sz val="10"/>
      <color indexed="8"/>
      <name val="Arial"/>
      <family val="2"/>
    </font>
    <font>
      <sz val="8"/>
      <name val="Times New Roman"/>
      <family val="1"/>
    </font>
    <font>
      <b/>
      <sz val="9"/>
      <color indexed="8"/>
      <name val="Times New Roman"/>
      <family val="1"/>
    </font>
    <font>
      <sz val="11"/>
      <color indexed="8"/>
      <name val="Calibri"/>
      <family val="2"/>
    </font>
    <font>
      <b/>
      <i/>
      <sz val="8"/>
      <name val="Times New Roman"/>
      <family val="1"/>
    </font>
    <font>
      <b/>
      <i/>
      <sz val="14"/>
      <color theme="0"/>
      <name val="Times New Roman"/>
      <family val="1"/>
    </font>
    <font>
      <b/>
      <i/>
      <sz val="7.5"/>
      <name val="Times New Roman"/>
      <family val="1"/>
    </font>
    <font>
      <sz val="9"/>
      <color rgb="FF000000"/>
      <name val="Times New Roman"/>
      <family val="1"/>
    </font>
    <font>
      <sz val="14"/>
      <name val="Arial"/>
      <family val="2"/>
    </font>
    <font>
      <sz val="10"/>
      <color rgb="FFFF0000"/>
      <name val="Arial"/>
      <family val="2"/>
    </font>
  </fonts>
  <fills count="12">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theme="7" tint="0.3999755851924192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13">
    <xf numFmtId="0" fontId="0" fillId="0" borderId="0"/>
    <xf numFmtId="0" fontId="4" fillId="0" borderId="0"/>
    <xf numFmtId="0" fontId="1" fillId="0" borderId="0"/>
    <xf numFmtId="0" fontId="4" fillId="0" borderId="0"/>
    <xf numFmtId="0" fontId="4" fillId="0" borderId="0"/>
    <xf numFmtId="0" fontId="23" fillId="0" borderId="0">
      <alignment vertical="top"/>
    </xf>
    <xf numFmtId="43" fontId="23" fillId="0" borderId="0" applyFont="0" applyFill="0" applyBorder="0" applyAlignment="0" applyProtection="0">
      <alignment vertical="top"/>
    </xf>
    <xf numFmtId="9" fontId="23" fillId="0" borderId="0" applyFont="0" applyFill="0" applyBorder="0" applyAlignment="0" applyProtection="0">
      <alignment vertical="top"/>
    </xf>
    <xf numFmtId="43" fontId="23" fillId="0" borderId="0" applyFont="0" applyFill="0" applyBorder="0" applyAlignment="0" applyProtection="0">
      <alignment vertical="top"/>
    </xf>
    <xf numFmtId="0" fontId="26" fillId="0" borderId="0"/>
    <xf numFmtId="43" fontId="1" fillId="0" borderId="0" applyFont="0" applyFill="0" applyBorder="0" applyAlignment="0" applyProtection="0"/>
    <xf numFmtId="0" fontId="1" fillId="0" borderId="1"/>
    <xf numFmtId="9" fontId="4" fillId="0" borderId="0" applyFont="0" applyFill="0" applyBorder="0" applyAlignment="0" applyProtection="0"/>
  </cellStyleXfs>
  <cellXfs count="223">
    <xf numFmtId="0" fontId="0" fillId="0" borderId="0" xfId="0"/>
    <xf numFmtId="0" fontId="4" fillId="0" borderId="0" xfId="1"/>
    <xf numFmtId="0" fontId="4" fillId="2" borderId="0" xfId="1" applyFill="1" applyBorder="1"/>
    <xf numFmtId="0" fontId="4" fillId="2" borderId="1" xfId="1" applyFill="1" applyBorder="1"/>
    <xf numFmtId="0" fontId="4" fillId="0" borderId="1" xfId="1" applyBorder="1"/>
    <xf numFmtId="0" fontId="7" fillId="2" borderId="1" xfId="2" applyFont="1" applyFill="1" applyBorder="1" applyAlignment="1">
      <alignment horizontal="center" vertical="center"/>
    </xf>
    <xf numFmtId="4" fontId="9" fillId="2" borderId="1" xfId="1" applyNumberFormat="1" applyFont="1" applyFill="1" applyBorder="1" applyAlignment="1">
      <alignment horizontal="center" vertical="top" wrapText="1"/>
    </xf>
    <xf numFmtId="0" fontId="4" fillId="2" borderId="0" xfId="1" applyFill="1"/>
    <xf numFmtId="0" fontId="10" fillId="2" borderId="1" xfId="0" applyFont="1" applyFill="1" applyBorder="1" applyAlignment="1">
      <alignment horizontal="justify" vertical="top" wrapText="1"/>
    </xf>
    <xf numFmtId="0" fontId="5" fillId="2" borderId="1" xfId="0" applyFont="1" applyFill="1" applyBorder="1" applyAlignment="1">
      <alignment horizontal="center" vertical="top"/>
    </xf>
    <xf numFmtId="0" fontId="11" fillId="2" borderId="1" xfId="1" applyFont="1" applyFill="1" applyBorder="1" applyAlignment="1">
      <alignment horizontal="center" vertical="top" wrapText="1"/>
    </xf>
    <xf numFmtId="0" fontId="9" fillId="2" borderId="1" xfId="1" applyFont="1" applyFill="1" applyBorder="1" applyAlignment="1">
      <alignment horizontal="center" vertical="top" wrapText="1"/>
    </xf>
    <xf numFmtId="0" fontId="3" fillId="2" borderId="1" xfId="0" applyFont="1" applyFill="1" applyBorder="1" applyAlignment="1">
      <alignment horizontal="center" vertical="top"/>
    </xf>
    <xf numFmtId="3" fontId="9" fillId="2" borderId="1" xfId="1" applyNumberFormat="1" applyFont="1" applyFill="1" applyBorder="1" applyAlignment="1">
      <alignment horizontal="center" vertical="top" wrapText="1"/>
    </xf>
    <xf numFmtId="4" fontId="11" fillId="2" borderId="1" xfId="1" applyNumberFormat="1" applyFont="1" applyFill="1" applyBorder="1" applyAlignment="1">
      <alignment vertical="top" wrapText="1"/>
    </xf>
    <xf numFmtId="0" fontId="3" fillId="2" borderId="1" xfId="4" applyFont="1" applyFill="1" applyBorder="1" applyAlignment="1">
      <alignment horizontal="justify" vertical="top" wrapText="1"/>
    </xf>
    <xf numFmtId="3" fontId="3" fillId="2" borderId="1" xfId="4" applyNumberFormat="1" applyFont="1" applyFill="1" applyBorder="1" applyAlignment="1">
      <alignment horizontal="center" vertical="top" wrapText="1"/>
    </xf>
    <xf numFmtId="0" fontId="10" fillId="2" borderId="1" xfId="0" applyFont="1" applyFill="1" applyBorder="1" applyAlignment="1">
      <alignment horizontal="center" vertical="top" wrapText="1"/>
    </xf>
    <xf numFmtId="0" fontId="12" fillId="2" borderId="1" xfId="0" applyFont="1" applyFill="1" applyBorder="1" applyAlignment="1">
      <alignment horizontal="center" vertical="top" wrapText="1"/>
    </xf>
    <xf numFmtId="3" fontId="4" fillId="0" borderId="1" xfId="1" applyNumberFormat="1" applyBorder="1"/>
    <xf numFmtId="0" fontId="5" fillId="2" borderId="1" xfId="0" applyFont="1" applyFill="1" applyBorder="1" applyAlignment="1">
      <alignment horizontal="center" vertical="top" wrapText="1"/>
    </xf>
    <xf numFmtId="0" fontId="6" fillId="2" borderId="1" xfId="2" applyFont="1" applyFill="1" applyBorder="1" applyAlignment="1">
      <alignment horizontal="center" vertical="center" wrapText="1"/>
    </xf>
    <xf numFmtId="3" fontId="10" fillId="2" borderId="1" xfId="0" applyNumberFormat="1" applyFont="1" applyFill="1" applyBorder="1" applyAlignment="1">
      <alignment horizontal="center" vertical="top" wrapText="1"/>
    </xf>
    <xf numFmtId="0" fontId="4" fillId="6" borderId="1" xfId="1" applyFill="1" applyBorder="1"/>
    <xf numFmtId="9" fontId="9" fillId="2" borderId="1" xfId="1" applyNumberFormat="1" applyFont="1" applyFill="1" applyBorder="1" applyAlignment="1">
      <alignment horizontal="center" vertical="top" wrapText="1"/>
    </xf>
    <xf numFmtId="0" fontId="18" fillId="7" borderId="1" xfId="1" applyFont="1" applyFill="1" applyBorder="1" applyAlignment="1">
      <alignment horizontal="center" vertical="top" wrapText="1"/>
    </xf>
    <xf numFmtId="0" fontId="12" fillId="2" borderId="1" xfId="0" applyFont="1" applyFill="1" applyBorder="1" applyAlignment="1">
      <alignment vertical="top" wrapText="1"/>
    </xf>
    <xf numFmtId="4" fontId="3" fillId="2" borderId="2" xfId="1" applyNumberFormat="1" applyFont="1" applyFill="1" applyBorder="1" applyAlignment="1">
      <alignment vertical="top" wrapText="1"/>
    </xf>
    <xf numFmtId="4" fontId="3" fillId="2" borderId="1" xfId="1" applyNumberFormat="1" applyFont="1" applyFill="1" applyBorder="1" applyAlignment="1">
      <alignment horizontal="center" vertical="top" wrapText="1"/>
    </xf>
    <xf numFmtId="0" fontId="4" fillId="5" borderId="0" xfId="1" applyFill="1" applyBorder="1"/>
    <xf numFmtId="0" fontId="3" fillId="2" borderId="1" xfId="1" applyFont="1" applyFill="1" applyBorder="1" applyAlignment="1">
      <alignment horizontal="center" vertical="top" wrapText="1"/>
    </xf>
    <xf numFmtId="3" fontId="4" fillId="0" borderId="0" xfId="1" applyNumberFormat="1"/>
    <xf numFmtId="0" fontId="10" fillId="2" borderId="4"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5" xfId="0" applyFont="1" applyFill="1" applyBorder="1" applyAlignment="1">
      <alignment horizontal="center" vertical="top" wrapText="1"/>
    </xf>
    <xf numFmtId="9" fontId="3" fillId="2" borderId="1" xfId="1" applyNumberFormat="1" applyFont="1" applyFill="1" applyBorder="1" applyAlignment="1">
      <alignment horizontal="center" vertical="top" wrapText="1"/>
    </xf>
    <xf numFmtId="0" fontId="12" fillId="2" borderId="1" xfId="0" applyFont="1" applyFill="1" applyBorder="1" applyAlignment="1">
      <alignment horizontal="justify" vertical="top" wrapText="1"/>
    </xf>
    <xf numFmtId="3" fontId="11" fillId="2" borderId="1" xfId="1" applyNumberFormat="1" applyFont="1" applyFill="1" applyBorder="1" applyAlignment="1">
      <alignment horizontal="center" vertical="top" wrapText="1"/>
    </xf>
    <xf numFmtId="3" fontId="5" fillId="2" borderId="1" xfId="0" applyNumberFormat="1" applyFont="1" applyFill="1" applyBorder="1" applyAlignment="1">
      <alignment horizontal="center" vertical="top"/>
    </xf>
    <xf numFmtId="9" fontId="11" fillId="2" borderId="1" xfId="1" applyNumberFormat="1" applyFont="1" applyFill="1" applyBorder="1" applyAlignment="1">
      <alignment horizontal="center" vertical="top" wrapText="1"/>
    </xf>
    <xf numFmtId="0" fontId="10" fillId="2" borderId="4"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 borderId="1" xfId="0" applyFont="1" applyFill="1" applyBorder="1" applyAlignment="1">
      <alignment horizontal="center" vertical="top" wrapText="1"/>
    </xf>
    <xf numFmtId="0" fontId="12" fillId="2" borderId="1" xfId="0" applyFont="1" applyFill="1" applyBorder="1" applyAlignment="1">
      <alignment horizontal="left" vertical="top" wrapText="1"/>
    </xf>
    <xf numFmtId="0" fontId="5" fillId="8" borderId="1" xfId="1" applyFont="1" applyFill="1" applyBorder="1" applyAlignment="1">
      <alignment vertical="center" wrapText="1"/>
    </xf>
    <xf numFmtId="0" fontId="22" fillId="9" borderId="1" xfId="1" applyFont="1" applyFill="1" applyBorder="1" applyAlignment="1">
      <alignment horizontal="center" vertical="center" wrapText="1"/>
    </xf>
    <xf numFmtId="0" fontId="21" fillId="9" borderId="1" xfId="1" applyFont="1" applyFill="1" applyBorder="1" applyAlignment="1">
      <alignment horizontal="center" vertical="center" wrapText="1"/>
    </xf>
    <xf numFmtId="0" fontId="10" fillId="2" borderId="6" xfId="0" applyFont="1" applyFill="1" applyBorder="1" applyAlignment="1">
      <alignment horizontal="center" vertical="top" wrapText="1"/>
    </xf>
    <xf numFmtId="0" fontId="10" fillId="2" borderId="5" xfId="0" applyFont="1" applyFill="1" applyBorder="1" applyAlignment="1">
      <alignment horizontal="center" vertical="top" wrapText="1"/>
    </xf>
    <xf numFmtId="3" fontId="5" fillId="2" borderId="1" xfId="1" applyNumberFormat="1" applyFont="1" applyFill="1" applyBorder="1" applyAlignment="1">
      <alignment horizontal="center" vertical="top" wrapText="1"/>
    </xf>
    <xf numFmtId="3" fontId="10" fillId="2" borderId="4" xfId="0" applyNumberFormat="1" applyFont="1" applyFill="1" applyBorder="1" applyAlignment="1">
      <alignment horizontal="center" vertical="top" wrapText="1"/>
    </xf>
    <xf numFmtId="3" fontId="5" fillId="2" borderId="1" xfId="4" applyNumberFormat="1" applyFont="1" applyFill="1" applyBorder="1" applyAlignment="1">
      <alignment horizontal="center" vertical="top" wrapText="1"/>
    </xf>
    <xf numFmtId="0" fontId="20" fillId="3" borderId="1" xfId="1" applyFont="1" applyFill="1" applyBorder="1" applyAlignment="1">
      <alignment horizontal="center" vertical="center" wrapText="1"/>
    </xf>
    <xf numFmtId="0" fontId="10" fillId="2" borderId="4"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 borderId="4"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 borderId="4" xfId="0" applyFont="1" applyFill="1" applyBorder="1" applyAlignment="1">
      <alignment horizontal="justify" vertical="top" wrapText="1"/>
    </xf>
    <xf numFmtId="0" fontId="10" fillId="2" borderId="6" xfId="0" applyFont="1" applyFill="1" applyBorder="1" applyAlignment="1">
      <alignment horizontal="justify" vertical="top" wrapText="1"/>
    </xf>
    <xf numFmtId="0" fontId="10" fillId="2" borderId="5" xfId="0" applyFont="1" applyFill="1" applyBorder="1" applyAlignment="1">
      <alignment horizontal="justify" vertical="top" wrapText="1"/>
    </xf>
    <xf numFmtId="0" fontId="8" fillId="10" borderId="1" xfId="1" applyFont="1" applyFill="1" applyBorder="1" applyAlignment="1">
      <alignment horizontal="left" vertical="center" wrapText="1"/>
    </xf>
    <xf numFmtId="0" fontId="12" fillId="2" borderId="2" xfId="0" applyFont="1" applyFill="1" applyBorder="1" applyAlignment="1">
      <alignment vertical="top" wrapText="1"/>
    </xf>
    <xf numFmtId="49" fontId="3" fillId="2" borderId="1" xfId="0" applyNumberFormat="1" applyFont="1" applyFill="1" applyBorder="1" applyAlignment="1">
      <alignment horizontal="center" vertical="top"/>
    </xf>
    <xf numFmtId="0" fontId="5" fillId="2" borderId="1" xfId="1" applyFont="1" applyFill="1" applyBorder="1" applyAlignment="1">
      <alignment horizontal="center" vertical="top" wrapText="1"/>
    </xf>
    <xf numFmtId="49" fontId="10" fillId="2" borderId="1" xfId="0" applyNumberFormat="1" applyFont="1" applyFill="1" applyBorder="1" applyAlignment="1">
      <alignment horizontal="center" vertical="top" wrapText="1"/>
    </xf>
    <xf numFmtId="9" fontId="5" fillId="2" borderId="1" xfId="1" applyNumberFormat="1" applyFont="1" applyFill="1" applyBorder="1" applyAlignment="1">
      <alignment horizontal="center" vertical="top" wrapText="1"/>
    </xf>
    <xf numFmtId="49" fontId="12" fillId="2" borderId="7" xfId="0" applyNumberFormat="1" applyFont="1" applyFill="1" applyBorder="1" applyAlignment="1">
      <alignment horizontal="center" vertical="top" wrapText="1"/>
    </xf>
    <xf numFmtId="49" fontId="10" fillId="2" borderId="7" xfId="0" applyNumberFormat="1" applyFont="1" applyFill="1" applyBorder="1" applyAlignment="1">
      <alignment horizontal="center" vertical="top" wrapText="1"/>
    </xf>
    <xf numFmtId="49" fontId="12" fillId="2" borderId="1" xfId="0" applyNumberFormat="1" applyFont="1" applyFill="1" applyBorder="1" applyAlignment="1">
      <alignment horizontal="center" vertical="top" wrapText="1"/>
    </xf>
    <xf numFmtId="0" fontId="18" fillId="7" borderId="7" xfId="1" applyFont="1" applyFill="1" applyBorder="1" applyAlignment="1">
      <alignment horizontal="center" vertical="top" wrapText="1"/>
    </xf>
    <xf numFmtId="3" fontId="4" fillId="2" borderId="0" xfId="1" applyNumberFormat="1" applyFill="1"/>
    <xf numFmtId="0" fontId="10" fillId="2" borderId="4"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5" xfId="0" applyFont="1" applyFill="1" applyBorder="1" applyAlignment="1">
      <alignment horizontal="center" vertical="top" wrapText="1"/>
    </xf>
    <xf numFmtId="43" fontId="4" fillId="0" borderId="0" xfId="10" applyFont="1"/>
    <xf numFmtId="0" fontId="23" fillId="2" borderId="1" xfId="9" applyFont="1" applyFill="1" applyBorder="1"/>
    <xf numFmtId="0" fontId="12" fillId="2" borderId="5" xfId="0" applyFont="1" applyFill="1" applyBorder="1" applyAlignment="1">
      <alignment horizontal="justify" vertical="top" wrapText="1"/>
    </xf>
    <xf numFmtId="0" fontId="31" fillId="0" borderId="0" xfId="1" applyFont="1"/>
    <xf numFmtId="3" fontId="10" fillId="2" borderId="1" xfId="0" applyNumberFormat="1" applyFont="1" applyFill="1" applyBorder="1" applyAlignment="1">
      <alignment horizontal="center" vertical="top" wrapText="1"/>
    </xf>
    <xf numFmtId="3" fontId="10" fillId="2" borderId="1" xfId="0" applyNumberFormat="1" applyFont="1" applyFill="1" applyBorder="1" applyAlignment="1">
      <alignment horizontal="center" vertical="top" wrapText="1"/>
    </xf>
    <xf numFmtId="2" fontId="12" fillId="2" borderId="1" xfId="0" applyNumberFormat="1" applyFont="1" applyFill="1" applyBorder="1" applyAlignment="1">
      <alignment horizontal="center" vertical="top" wrapText="1"/>
    </xf>
    <xf numFmtId="1" fontId="3" fillId="2" borderId="1" xfId="0" applyNumberFormat="1" applyFont="1" applyFill="1" applyBorder="1" applyAlignment="1">
      <alignment horizontal="center" vertical="top"/>
    </xf>
    <xf numFmtId="2" fontId="5" fillId="2" borderId="7" xfId="0" applyNumberFormat="1" applyFont="1" applyFill="1" applyBorder="1" applyAlignment="1">
      <alignment horizontal="center" vertical="top" wrapText="1"/>
    </xf>
    <xf numFmtId="0" fontId="3" fillId="2" borderId="1" xfId="0" applyFont="1" applyFill="1" applyBorder="1" applyAlignment="1">
      <alignment vertical="top" wrapText="1"/>
    </xf>
    <xf numFmtId="0" fontId="32" fillId="0" borderId="0" xfId="1" applyFont="1"/>
    <xf numFmtId="4" fontId="11" fillId="2" borderId="7" xfId="1" applyNumberFormat="1" applyFont="1" applyFill="1" applyBorder="1" applyAlignment="1">
      <alignment vertical="center" wrapText="1"/>
    </xf>
    <xf numFmtId="4" fontId="11" fillId="2" borderId="8" xfId="1" applyNumberFormat="1" applyFont="1" applyFill="1" applyBorder="1" applyAlignment="1">
      <alignment vertical="center" wrapText="1"/>
    </xf>
    <xf numFmtId="4" fontId="11" fillId="2" borderId="2" xfId="1" applyNumberFormat="1" applyFont="1" applyFill="1" applyBorder="1" applyAlignment="1">
      <alignment vertical="center" wrapText="1"/>
    </xf>
    <xf numFmtId="1" fontId="3" fillId="2" borderId="7" xfId="0" applyNumberFormat="1" applyFont="1" applyFill="1" applyBorder="1" applyAlignment="1">
      <alignment horizontal="center" vertical="top" wrapText="1"/>
    </xf>
    <xf numFmtId="3" fontId="10" fillId="2" borderId="1" xfId="0" applyNumberFormat="1" applyFont="1" applyFill="1" applyBorder="1" applyAlignment="1">
      <alignment horizontal="center" vertical="top" wrapText="1"/>
    </xf>
    <xf numFmtId="3" fontId="9" fillId="11" borderId="1" xfId="1" applyNumberFormat="1" applyFont="1" applyFill="1" applyBorder="1" applyAlignment="1">
      <alignment horizontal="center" vertical="top" wrapText="1"/>
    </xf>
    <xf numFmtId="3" fontId="5" fillId="11" borderId="1" xfId="1" applyNumberFormat="1" applyFont="1" applyFill="1" applyBorder="1" applyAlignment="1">
      <alignment horizontal="center" vertical="top" wrapText="1"/>
    </xf>
    <xf numFmtId="3" fontId="3" fillId="11" borderId="1" xfId="1" applyNumberFormat="1" applyFont="1" applyFill="1" applyBorder="1" applyAlignment="1">
      <alignment horizontal="center" vertical="top" wrapText="1"/>
    </xf>
    <xf numFmtId="3" fontId="10" fillId="11" borderId="1" xfId="0" applyNumberFormat="1" applyFont="1" applyFill="1" applyBorder="1" applyAlignment="1">
      <alignment horizontal="center" vertical="top" wrapText="1"/>
    </xf>
    <xf numFmtId="3" fontId="11" fillId="11" borderId="1" xfId="1" applyNumberFormat="1" applyFont="1" applyFill="1" applyBorder="1" applyAlignment="1">
      <alignment horizontal="center" vertical="top" wrapText="1"/>
    </xf>
    <xf numFmtId="3" fontId="12" fillId="11" borderId="1" xfId="0" applyNumberFormat="1" applyFont="1" applyFill="1" applyBorder="1" applyAlignment="1">
      <alignment horizontal="center" vertical="top" wrapText="1"/>
    </xf>
    <xf numFmtId="0" fontId="12" fillId="11" borderId="1" xfId="0" applyFont="1" applyFill="1" applyBorder="1" applyAlignment="1">
      <alignment horizontal="center" vertical="top" wrapText="1"/>
    </xf>
    <xf numFmtId="0" fontId="4" fillId="11" borderId="0" xfId="1" applyFill="1"/>
    <xf numFmtId="3" fontId="4" fillId="11" borderId="0" xfId="1" applyNumberFormat="1" applyFill="1"/>
    <xf numFmtId="1" fontId="12" fillId="2" borderId="1" xfId="0" applyNumberFormat="1" applyFont="1" applyFill="1" applyBorder="1" applyAlignment="1">
      <alignment horizontal="center" vertical="top" wrapText="1"/>
    </xf>
    <xf numFmtId="1" fontId="3" fillId="2" borderId="1" xfId="4" applyNumberFormat="1" applyFont="1" applyFill="1" applyBorder="1" applyAlignment="1">
      <alignment horizontal="center" vertical="top" wrapText="1"/>
    </xf>
    <xf numFmtId="3" fontId="5" fillId="0" borderId="1" xfId="0" applyNumberFormat="1" applyFont="1" applyFill="1" applyBorder="1" applyAlignment="1">
      <alignment horizontal="center" vertical="top"/>
    </xf>
    <xf numFmtId="0" fontId="5" fillId="0" borderId="1" xfId="0" applyFont="1" applyFill="1" applyBorder="1" applyAlignment="1">
      <alignment horizontal="center" vertical="top"/>
    </xf>
    <xf numFmtId="49" fontId="10" fillId="0" borderId="7" xfId="0" applyNumberFormat="1" applyFont="1" applyFill="1" applyBorder="1" applyAlignment="1">
      <alignment horizontal="center" vertical="top" wrapText="1"/>
    </xf>
    <xf numFmtId="1" fontId="3" fillId="0" borderId="1" xfId="0" applyNumberFormat="1" applyFont="1" applyFill="1" applyBorder="1" applyAlignment="1">
      <alignment horizontal="center" vertical="top"/>
    </xf>
    <xf numFmtId="0" fontId="3" fillId="0" borderId="1" xfId="0" applyFont="1" applyFill="1" applyBorder="1" applyAlignment="1">
      <alignment horizontal="center" vertical="top"/>
    </xf>
    <xf numFmtId="4" fontId="11" fillId="2" borderId="7" xfId="1" applyNumberFormat="1" applyFont="1" applyFill="1" applyBorder="1" applyAlignment="1">
      <alignment vertical="top" wrapText="1"/>
    </xf>
    <xf numFmtId="4" fontId="11" fillId="2" borderId="2" xfId="1" applyNumberFormat="1" applyFont="1" applyFill="1" applyBorder="1" applyAlignment="1">
      <alignment vertical="top" wrapText="1"/>
    </xf>
    <xf numFmtId="3" fontId="10" fillId="0" borderId="1" xfId="0" applyNumberFormat="1" applyFont="1" applyFill="1" applyBorder="1" applyAlignment="1">
      <alignment horizontal="center" vertical="top" wrapText="1"/>
    </xf>
    <xf numFmtId="1" fontId="3" fillId="0" borderId="1" xfId="4" applyNumberFormat="1" applyFont="1" applyFill="1" applyBorder="1" applyAlignment="1">
      <alignment horizontal="center" vertical="top" wrapText="1"/>
    </xf>
    <xf numFmtId="0" fontId="4" fillId="0" borderId="0" xfId="1" applyFill="1"/>
    <xf numFmtId="3" fontId="3" fillId="0" borderId="1" xfId="4" applyNumberFormat="1" applyFont="1" applyFill="1" applyBorder="1" applyAlignment="1">
      <alignment horizontal="center" vertical="top" wrapText="1"/>
    </xf>
    <xf numFmtId="49" fontId="10" fillId="0" borderId="1" xfId="0" applyNumberFormat="1" applyFont="1" applyFill="1" applyBorder="1" applyAlignment="1">
      <alignment horizontal="center" vertical="top" wrapText="1"/>
    </xf>
    <xf numFmtId="49" fontId="12" fillId="0" borderId="7" xfId="0" applyNumberFormat="1" applyFont="1" applyFill="1" applyBorder="1" applyAlignment="1">
      <alignment horizontal="center" vertical="top" wrapText="1"/>
    </xf>
    <xf numFmtId="4" fontId="9" fillId="2" borderId="1" xfId="1" applyNumberFormat="1" applyFont="1" applyFill="1" applyBorder="1" applyAlignment="1">
      <alignment vertical="top" wrapText="1"/>
    </xf>
    <xf numFmtId="3" fontId="12" fillId="0" borderId="1" xfId="0" applyNumberFormat="1" applyFont="1" applyFill="1" applyBorder="1" applyAlignment="1">
      <alignment horizontal="center" vertical="top" wrapText="1"/>
    </xf>
    <xf numFmtId="49" fontId="3" fillId="2" borderId="1" xfId="1" applyNumberFormat="1" applyFont="1" applyFill="1" applyBorder="1" applyAlignment="1">
      <alignment horizontal="center" vertical="top" wrapText="1"/>
    </xf>
    <xf numFmtId="3" fontId="12" fillId="2" borderId="1" xfId="0" applyNumberFormat="1" applyFont="1" applyFill="1" applyBorder="1" applyAlignment="1">
      <alignment horizontal="center" vertical="top" wrapText="1"/>
    </xf>
    <xf numFmtId="1" fontId="12" fillId="2" borderId="7" xfId="0" applyNumberFormat="1" applyFont="1" applyFill="1" applyBorder="1" applyAlignment="1">
      <alignment horizontal="center" vertical="top" wrapText="1"/>
    </xf>
    <xf numFmtId="0" fontId="20" fillId="3" borderId="5" xfId="1" applyFont="1" applyFill="1" applyBorder="1" applyAlignment="1">
      <alignment horizontal="center" vertical="center" wrapText="1"/>
    </xf>
    <xf numFmtId="0" fontId="6" fillId="4" borderId="1" xfId="2" applyFont="1" applyFill="1" applyBorder="1" applyAlignment="1">
      <alignment horizontal="center" vertical="center" wrapText="1"/>
    </xf>
    <xf numFmtId="0" fontId="17" fillId="3" borderId="1" xfId="1" applyFont="1" applyFill="1" applyBorder="1" applyAlignment="1">
      <alignment vertical="center" wrapText="1"/>
    </xf>
    <xf numFmtId="0" fontId="20" fillId="11" borderId="1" xfId="1" applyFont="1" applyFill="1" applyBorder="1" applyAlignment="1">
      <alignment horizontal="center" vertical="center" wrapText="1"/>
    </xf>
    <xf numFmtId="1" fontId="7" fillId="4" borderId="1" xfId="2" applyNumberFormat="1" applyFont="1" applyFill="1" applyBorder="1" applyAlignment="1">
      <alignment horizontal="center" vertical="center"/>
    </xf>
    <xf numFmtId="1" fontId="9" fillId="2" borderId="1" xfId="1" applyNumberFormat="1" applyFont="1" applyFill="1" applyBorder="1" applyAlignment="1">
      <alignment horizontal="center" vertical="top" wrapText="1"/>
    </xf>
    <xf numFmtId="1" fontId="9" fillId="4" borderId="1" xfId="1" applyNumberFormat="1" applyFont="1" applyFill="1" applyBorder="1" applyAlignment="1">
      <alignment horizontal="center" vertical="top" wrapText="1"/>
    </xf>
    <xf numFmtId="1" fontId="5" fillId="2" borderId="1" xfId="0" applyNumberFormat="1" applyFont="1" applyFill="1" applyBorder="1" applyAlignment="1">
      <alignment horizontal="center" vertical="top"/>
    </xf>
    <xf numFmtId="1" fontId="5" fillId="4" borderId="1" xfId="0" applyNumberFormat="1" applyFont="1" applyFill="1" applyBorder="1" applyAlignment="1">
      <alignment horizontal="center" vertical="top"/>
    </xf>
    <xf numFmtId="1" fontId="10" fillId="2" borderId="7" xfId="0" applyNumberFormat="1" applyFont="1" applyFill="1" applyBorder="1" applyAlignment="1">
      <alignment horizontal="center" vertical="top" wrapText="1"/>
    </xf>
    <xf numFmtId="1" fontId="3" fillId="4" borderId="1" xfId="0" applyNumberFormat="1" applyFont="1" applyFill="1" applyBorder="1" applyAlignment="1">
      <alignment horizontal="center" vertical="top"/>
    </xf>
    <xf numFmtId="1" fontId="10" fillId="4" borderId="7" xfId="0" applyNumberFormat="1" applyFont="1" applyFill="1" applyBorder="1" applyAlignment="1">
      <alignment horizontal="center" vertical="top" wrapText="1"/>
    </xf>
    <xf numFmtId="1" fontId="10" fillId="2" borderId="1" xfId="0" applyNumberFormat="1" applyFont="1" applyFill="1" applyBorder="1" applyAlignment="1">
      <alignment horizontal="center" vertical="top" wrapText="1"/>
    </xf>
    <xf numFmtId="1" fontId="4" fillId="0" borderId="0" xfId="1" applyNumberFormat="1"/>
    <xf numFmtId="1" fontId="4" fillId="2" borderId="0" xfId="1" applyNumberFormat="1" applyFill="1"/>
    <xf numFmtId="2" fontId="11" fillId="2" borderId="1" xfId="1" applyNumberFormat="1" applyFont="1" applyFill="1" applyBorder="1" applyAlignment="1">
      <alignment horizontal="center" vertical="top" wrapText="1"/>
    </xf>
    <xf numFmtId="3" fontId="12" fillId="2" borderId="1" xfId="0" applyNumberFormat="1" applyFont="1" applyFill="1" applyBorder="1" applyAlignment="1">
      <alignment vertical="top" wrapText="1"/>
    </xf>
    <xf numFmtId="0" fontId="12" fillId="2" borderId="6" xfId="0" applyFont="1" applyFill="1" applyBorder="1" applyAlignment="1">
      <alignment horizontal="center" vertical="top" wrapText="1"/>
    </xf>
    <xf numFmtId="3" fontId="5" fillId="11" borderId="6" xfId="1" applyNumberFormat="1" applyFont="1" applyFill="1" applyBorder="1" applyAlignment="1">
      <alignment horizontal="center" vertical="top" wrapText="1"/>
    </xf>
    <xf numFmtId="49" fontId="10" fillId="11" borderId="7" xfId="0" applyNumberFormat="1" applyFont="1" applyFill="1" applyBorder="1" applyAlignment="1">
      <alignment horizontal="center" vertical="top" wrapText="1"/>
    </xf>
    <xf numFmtId="1" fontId="10" fillId="4" borderId="1" xfId="0" applyNumberFormat="1" applyFont="1" applyFill="1" applyBorder="1" applyAlignment="1">
      <alignment horizontal="center" vertical="top" wrapText="1"/>
    </xf>
    <xf numFmtId="4" fontId="3" fillId="2" borderId="1" xfId="1" applyNumberFormat="1" applyFont="1" applyFill="1" applyBorder="1" applyAlignment="1">
      <alignment vertical="top" wrapText="1"/>
    </xf>
    <xf numFmtId="4" fontId="5" fillId="2" borderId="1" xfId="1" applyNumberFormat="1" applyFont="1" applyFill="1" applyBorder="1" applyAlignment="1">
      <alignment horizontal="center" vertical="top" wrapText="1"/>
    </xf>
    <xf numFmtId="1" fontId="3" fillId="4" borderId="1" xfId="4" applyNumberFormat="1" applyFont="1" applyFill="1" applyBorder="1" applyAlignment="1">
      <alignment horizontal="center" vertical="top" wrapText="1"/>
    </xf>
    <xf numFmtId="1" fontId="12" fillId="4" borderId="7" xfId="0" applyNumberFormat="1" applyFont="1" applyFill="1" applyBorder="1" applyAlignment="1">
      <alignment horizontal="center" vertical="top" wrapText="1"/>
    </xf>
    <xf numFmtId="0" fontId="25" fillId="4" borderId="1" xfId="2" applyFont="1" applyFill="1" applyBorder="1" applyAlignment="1">
      <alignment horizontal="center" vertical="center" wrapText="1"/>
    </xf>
    <xf numFmtId="0" fontId="5" fillId="2" borderId="1" xfId="1" applyFont="1" applyFill="1" applyBorder="1" applyAlignment="1">
      <alignment horizontal="left" vertical="top" wrapText="1"/>
    </xf>
    <xf numFmtId="0" fontId="5" fillId="2" borderId="4"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5" xfId="1" applyFont="1" applyFill="1" applyBorder="1" applyAlignment="1">
      <alignment horizontal="left" vertical="center" wrapText="1"/>
    </xf>
    <xf numFmtId="0" fontId="15" fillId="2" borderId="4" xfId="0" applyFont="1" applyFill="1" applyBorder="1" applyAlignment="1">
      <alignment horizontal="left" vertical="top" wrapText="1"/>
    </xf>
    <xf numFmtId="0" fontId="15" fillId="2" borderId="6" xfId="0" applyFont="1" applyFill="1" applyBorder="1" applyAlignment="1">
      <alignment horizontal="left" vertical="top" wrapText="1"/>
    </xf>
    <xf numFmtId="0" fontId="15" fillId="2" borderId="5" xfId="0" applyFont="1" applyFill="1" applyBorder="1" applyAlignment="1">
      <alignment horizontal="left" vertical="top" wrapText="1"/>
    </xf>
    <xf numFmtId="0" fontId="16" fillId="6" borderId="4" xfId="0" applyFont="1" applyFill="1" applyBorder="1" applyAlignment="1">
      <alignment horizontal="justify" vertical="justify" wrapText="1"/>
    </xf>
    <xf numFmtId="0" fontId="16" fillId="6" borderId="6" xfId="0" applyFont="1" applyFill="1" applyBorder="1" applyAlignment="1">
      <alignment horizontal="justify" vertical="justify" wrapText="1"/>
    </xf>
    <xf numFmtId="0" fontId="16" fillId="6" borderId="5" xfId="0" applyFont="1" applyFill="1" applyBorder="1" applyAlignment="1">
      <alignment horizontal="justify" vertical="justify" wrapText="1"/>
    </xf>
    <xf numFmtId="0" fontId="28" fillId="9" borderId="1" xfId="1" applyFont="1" applyFill="1" applyBorder="1" applyAlignment="1">
      <alignment horizontal="left" vertical="center" wrapText="1"/>
    </xf>
    <xf numFmtId="0" fontId="5" fillId="2" borderId="1" xfId="1" applyFont="1" applyFill="1" applyBorder="1" applyAlignment="1">
      <alignment horizontal="left" vertical="center" wrapText="1"/>
    </xf>
    <xf numFmtId="0" fontId="15" fillId="2" borderId="1" xfId="0" applyFont="1" applyFill="1" applyBorder="1" applyAlignment="1">
      <alignment horizontal="justify" vertical="top" wrapText="1"/>
    </xf>
    <xf numFmtId="0" fontId="15" fillId="2" borderId="1" xfId="0" applyFont="1" applyFill="1" applyBorder="1" applyAlignment="1">
      <alignment horizontal="justify" vertical="justify" wrapText="1"/>
    </xf>
    <xf numFmtId="0" fontId="17" fillId="2" borderId="4" xfId="1" applyFont="1" applyFill="1" applyBorder="1" applyAlignment="1">
      <alignment horizontal="left" vertical="top" wrapText="1"/>
    </xf>
    <xf numFmtId="0" fontId="17" fillId="2" borderId="6" xfId="1" applyFont="1" applyFill="1" applyBorder="1" applyAlignment="1">
      <alignment horizontal="left" vertical="top" wrapText="1"/>
    </xf>
    <xf numFmtId="0" fontId="17" fillId="2" borderId="5" xfId="1" applyFont="1" applyFill="1" applyBorder="1" applyAlignment="1">
      <alignment horizontal="left" vertical="top" wrapText="1"/>
    </xf>
    <xf numFmtId="0" fontId="14" fillId="2" borderId="1" xfId="0" applyFont="1" applyFill="1" applyBorder="1" applyAlignment="1">
      <alignment horizontal="left" vertical="top" wrapText="1"/>
    </xf>
    <xf numFmtId="0" fontId="15" fillId="2" borderId="4" xfId="0" applyFont="1" applyFill="1" applyBorder="1" applyAlignment="1">
      <alignment horizontal="justify" vertical="justify" wrapText="1"/>
    </xf>
    <xf numFmtId="0" fontId="15" fillId="2" borderId="6" xfId="0" applyFont="1" applyFill="1" applyBorder="1" applyAlignment="1">
      <alignment horizontal="justify" vertical="justify" wrapText="1"/>
    </xf>
    <xf numFmtId="0" fontId="15" fillId="2" borderId="5" xfId="0" applyFont="1" applyFill="1" applyBorder="1" applyAlignment="1">
      <alignment horizontal="justify" vertical="justify" wrapText="1"/>
    </xf>
    <xf numFmtId="0" fontId="15" fillId="6" borderId="1" xfId="1" applyFont="1" applyFill="1" applyBorder="1" applyAlignment="1">
      <alignment horizontal="left" vertical="top" wrapText="1"/>
    </xf>
    <xf numFmtId="0" fontId="10" fillId="2" borderId="1" xfId="0" applyFont="1" applyFill="1" applyBorder="1" applyAlignment="1">
      <alignment horizontal="center" vertical="top" wrapText="1"/>
    </xf>
    <xf numFmtId="0" fontId="19" fillId="10" borderId="4" xfId="1" applyFont="1" applyFill="1" applyBorder="1" applyAlignment="1">
      <alignment horizontal="left" vertical="center" wrapText="1"/>
    </xf>
    <xf numFmtId="0" fontId="19" fillId="10" borderId="6" xfId="1" applyFont="1" applyFill="1" applyBorder="1" applyAlignment="1">
      <alignment horizontal="left" vertical="center" wrapText="1"/>
    </xf>
    <xf numFmtId="0" fontId="15" fillId="6" borderId="4" xfId="0" applyFont="1" applyFill="1" applyBorder="1" applyAlignment="1">
      <alignment horizontal="left" vertical="top" wrapText="1"/>
    </xf>
    <xf numFmtId="0" fontId="15" fillId="6" borderId="6" xfId="0" applyFont="1" applyFill="1" applyBorder="1" applyAlignment="1">
      <alignment horizontal="left" vertical="top" wrapText="1"/>
    </xf>
    <xf numFmtId="0" fontId="15" fillId="6" borderId="5" xfId="0" applyFont="1" applyFill="1" applyBorder="1" applyAlignment="1">
      <alignment horizontal="left" vertical="top" wrapText="1"/>
    </xf>
    <xf numFmtId="0" fontId="10" fillId="2" borderId="4"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 borderId="1" xfId="0" applyFont="1" applyFill="1" applyBorder="1" applyAlignment="1">
      <alignment horizontal="justify" vertical="top" wrapText="1"/>
    </xf>
    <xf numFmtId="3" fontId="10" fillId="2" borderId="1" xfId="0" applyNumberFormat="1" applyFont="1" applyFill="1" applyBorder="1" applyAlignment="1">
      <alignment horizontal="center" vertical="top" wrapText="1"/>
    </xf>
    <xf numFmtId="0" fontId="10" fillId="2" borderId="4" xfId="0" applyFont="1" applyFill="1" applyBorder="1" applyAlignment="1">
      <alignment horizontal="justify" vertical="top" wrapText="1"/>
    </xf>
    <xf numFmtId="0" fontId="10" fillId="2" borderId="6" xfId="0" applyFont="1" applyFill="1" applyBorder="1" applyAlignment="1">
      <alignment horizontal="justify" vertical="top" wrapText="1"/>
    </xf>
    <xf numFmtId="0" fontId="10" fillId="2" borderId="5" xfId="0" applyFont="1" applyFill="1" applyBorder="1" applyAlignment="1">
      <alignment horizontal="justify" vertical="top" wrapText="1"/>
    </xf>
    <xf numFmtId="0" fontId="20" fillId="3" borderId="4"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3" borderId="5" xfId="1" applyFont="1" applyFill="1" applyBorder="1" applyAlignment="1">
      <alignment horizontal="center" vertical="center" wrapText="1"/>
    </xf>
    <xf numFmtId="0" fontId="19" fillId="8" borderId="4" xfId="1" applyFont="1" applyFill="1" applyBorder="1" applyAlignment="1">
      <alignment horizontal="right" vertical="center" wrapText="1"/>
    </xf>
    <xf numFmtId="0" fontId="19" fillId="8" borderId="6" xfId="1" applyFont="1" applyFill="1" applyBorder="1" applyAlignment="1">
      <alignment horizontal="right" vertical="center" wrapText="1"/>
    </xf>
    <xf numFmtId="0" fontId="19" fillId="8" borderId="5" xfId="1" applyFont="1" applyFill="1" applyBorder="1" applyAlignment="1">
      <alignment horizontal="right" vertical="center" wrapText="1"/>
    </xf>
    <xf numFmtId="0" fontId="16" fillId="6" borderId="1" xfId="0" applyFont="1" applyFill="1" applyBorder="1" applyAlignment="1">
      <alignment horizontal="justify" vertical="justify" wrapText="1"/>
    </xf>
    <xf numFmtId="0" fontId="30" fillId="2" borderId="7" xfId="0" applyFont="1" applyFill="1" applyBorder="1" applyAlignment="1">
      <alignment horizontal="left" vertical="top" wrapText="1"/>
    </xf>
    <xf numFmtId="0" fontId="30" fillId="2" borderId="8" xfId="0" applyFont="1" applyFill="1" applyBorder="1" applyAlignment="1">
      <alignment horizontal="left" vertical="top" wrapText="1"/>
    </xf>
    <xf numFmtId="0" fontId="30" fillId="2" borderId="2" xfId="0" applyFont="1" applyFill="1" applyBorder="1" applyAlignment="1">
      <alignment horizontal="left" vertical="top" wrapText="1"/>
    </xf>
    <xf numFmtId="0" fontId="15" fillId="6" borderId="1" xfId="1" applyFont="1" applyFill="1" applyBorder="1" applyAlignment="1">
      <alignment horizontal="left" vertical="center" wrapText="1"/>
    </xf>
    <xf numFmtId="0" fontId="16" fillId="6" borderId="1" xfId="0" applyFont="1" applyFill="1" applyBorder="1" applyAlignment="1">
      <alignment horizontal="justify" vertical="center" wrapText="1"/>
    </xf>
    <xf numFmtId="0" fontId="2" fillId="8" borderId="10"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6" fillId="0" borderId="1" xfId="1" applyFont="1" applyBorder="1" applyAlignment="1">
      <alignment horizontal="left" vertical="top" wrapText="1"/>
    </xf>
    <xf numFmtId="0" fontId="16" fillId="2" borderId="4" xfId="0" applyFont="1" applyFill="1" applyBorder="1" applyAlignment="1">
      <alignment horizontal="justify" vertical="justify" wrapText="1"/>
    </xf>
    <xf numFmtId="0" fontId="16" fillId="2" borderId="6" xfId="0" applyFont="1" applyFill="1" applyBorder="1" applyAlignment="1">
      <alignment horizontal="justify" vertical="justify" wrapText="1"/>
    </xf>
    <xf numFmtId="0" fontId="16" fillId="2" borderId="5" xfId="0" applyFont="1" applyFill="1" applyBorder="1" applyAlignment="1">
      <alignment horizontal="justify" vertical="justify" wrapText="1"/>
    </xf>
    <xf numFmtId="0" fontId="29" fillId="2" borderId="4" xfId="0" applyFont="1" applyFill="1" applyBorder="1" applyAlignment="1">
      <alignment horizontal="justify" vertical="justify" wrapText="1"/>
    </xf>
    <xf numFmtId="0" fontId="27" fillId="2" borderId="6" xfId="0" applyFont="1" applyFill="1" applyBorder="1" applyAlignment="1">
      <alignment horizontal="justify" vertical="justify" wrapText="1"/>
    </xf>
    <xf numFmtId="0" fontId="27" fillId="2" borderId="5" xfId="0" applyFont="1" applyFill="1" applyBorder="1" applyAlignment="1">
      <alignment horizontal="justify" vertical="justify" wrapText="1"/>
    </xf>
    <xf numFmtId="0" fontId="16" fillId="0" borderId="4" xfId="1" applyFont="1" applyBorder="1" applyAlignment="1">
      <alignment horizontal="left" vertical="center" wrapText="1"/>
    </xf>
    <xf numFmtId="0" fontId="16" fillId="0" borderId="6" xfId="1" applyFont="1" applyBorder="1" applyAlignment="1">
      <alignment horizontal="left" vertical="center" wrapText="1"/>
    </xf>
    <xf numFmtId="0" fontId="16" fillId="0" borderId="5" xfId="1" applyFont="1" applyBorder="1" applyAlignment="1">
      <alignment horizontal="left" vertical="center" wrapText="1"/>
    </xf>
    <xf numFmtId="0" fontId="13" fillId="4" borderId="1" xfId="1" applyFont="1" applyFill="1" applyBorder="1" applyAlignment="1">
      <alignment horizontal="center" vertical="center" wrapText="1"/>
    </xf>
    <xf numFmtId="0" fontId="16" fillId="0" borderId="1" xfId="1" applyFont="1" applyBorder="1" applyAlignment="1">
      <alignment horizontal="left" vertical="center" wrapText="1"/>
    </xf>
    <xf numFmtId="0" fontId="27" fillId="0" borderId="1" xfId="1" applyFont="1" applyBorder="1" applyAlignment="1">
      <alignment horizontal="left" vertical="top" wrapText="1"/>
    </xf>
    <xf numFmtId="0" fontId="16" fillId="2" borderId="1" xfId="0" applyFont="1" applyFill="1" applyBorder="1" applyAlignment="1">
      <alignment horizontal="left" vertical="center" wrapText="1"/>
    </xf>
    <xf numFmtId="0" fontId="16" fillId="2" borderId="1" xfId="0" applyFont="1" applyFill="1" applyBorder="1" applyAlignment="1">
      <alignment horizontal="justify" vertical="justify" wrapText="1"/>
    </xf>
    <xf numFmtId="4" fontId="11" fillId="2" borderId="7" xfId="1" applyNumberFormat="1" applyFont="1" applyFill="1" applyBorder="1" applyAlignment="1">
      <alignment horizontal="center" vertical="center" wrapText="1"/>
    </xf>
    <xf numFmtId="4" fontId="11" fillId="2" borderId="8" xfId="1" applyNumberFormat="1" applyFont="1" applyFill="1" applyBorder="1" applyAlignment="1">
      <alignment horizontal="center" vertical="center" wrapText="1"/>
    </xf>
    <xf numFmtId="0" fontId="2" fillId="9" borderId="4" xfId="1" applyFont="1" applyFill="1" applyBorder="1" applyAlignment="1">
      <alignment horizontal="left" vertical="center" wrapText="1"/>
    </xf>
    <xf numFmtId="0" fontId="2" fillId="9" borderId="6" xfId="1" applyFont="1" applyFill="1" applyBorder="1" applyAlignment="1">
      <alignment horizontal="left" vertical="center" wrapText="1"/>
    </xf>
    <xf numFmtId="0" fontId="2" fillId="9" borderId="5" xfId="1" applyFont="1" applyFill="1" applyBorder="1" applyAlignment="1">
      <alignment horizontal="left" vertical="center" wrapText="1"/>
    </xf>
    <xf numFmtId="0" fontId="15" fillId="6" borderId="1" xfId="1" applyFont="1" applyFill="1" applyBorder="1" applyAlignment="1">
      <alignment horizontal="center" vertical="top" wrapText="1"/>
    </xf>
    <xf numFmtId="0" fontId="15" fillId="6" borderId="4" xfId="1" applyFont="1" applyFill="1" applyBorder="1" applyAlignment="1">
      <alignment horizontal="left" vertical="top" wrapText="1"/>
    </xf>
    <xf numFmtId="0" fontId="15" fillId="6" borderId="6" xfId="1" applyFont="1" applyFill="1" applyBorder="1" applyAlignment="1">
      <alignment horizontal="left" vertical="top" wrapText="1"/>
    </xf>
    <xf numFmtId="0" fontId="15" fillId="6" borderId="5" xfId="1" applyFont="1" applyFill="1" applyBorder="1" applyAlignment="1">
      <alignment horizontal="left" vertical="top" wrapText="1"/>
    </xf>
  </cellXfs>
  <cellStyles count="13">
    <cellStyle name="Estilo 1" xfId="11"/>
    <cellStyle name="Millares" xfId="10" builtinId="3"/>
    <cellStyle name="Millares 2" xfId="6"/>
    <cellStyle name="Millares 2 2" xfId="8"/>
    <cellStyle name="Normal" xfId="0" builtinId="0"/>
    <cellStyle name="Normal 2" xfId="3"/>
    <cellStyle name="Normal 2 2 2" xfId="4"/>
    <cellStyle name="Normal 3" xfId="5"/>
    <cellStyle name="Normal 3 3" xfId="2"/>
    <cellStyle name="Normal 4" xfId="1"/>
    <cellStyle name="Normal_Xl0000062" xfId="9"/>
    <cellStyle name="Porcentaje 2" xfId="7"/>
    <cellStyle name="Porcentaje 2 2"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134868</xdr:colOff>
      <xdr:row>0</xdr:row>
      <xdr:rowOff>0</xdr:rowOff>
    </xdr:from>
    <xdr:to>
      <xdr:col>4</xdr:col>
      <xdr:colOff>696418</xdr:colOff>
      <xdr:row>2</xdr:row>
      <xdr:rowOff>35659</xdr:rowOff>
    </xdr:to>
    <xdr:pic>
      <xdr:nvPicPr>
        <xdr:cNvPr id="5" name="Imagen 4"/>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868" y="0"/>
          <a:ext cx="2222103" cy="760571"/>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33"/>
  <sheetViews>
    <sheetView showGridLines="0" showZeros="0" tabSelected="1" zoomScaleNormal="100" zoomScaleSheetLayoutView="100" zoomScalePageLayoutView="70" workbookViewId="0">
      <selection activeCell="G18" sqref="G18"/>
    </sheetView>
  </sheetViews>
  <sheetFormatPr baseColWidth="10" defaultColWidth="11.42578125" defaultRowHeight="12.75" x14ac:dyDescent="0.2"/>
  <cols>
    <col min="1" max="1" width="4.140625" style="1" customWidth="1"/>
    <col min="2" max="2" width="12.28515625" style="1" customWidth="1"/>
    <col min="3" max="3" width="2.85546875" style="1" customWidth="1"/>
    <col min="4" max="4" width="5.5703125" style="1" customWidth="1"/>
    <col min="5" max="5" width="21.140625" style="1" customWidth="1"/>
    <col min="6" max="6" width="23" style="1" customWidth="1"/>
    <col min="7" max="7" width="11.7109375" style="1" bestFit="1" customWidth="1"/>
    <col min="8" max="8" width="8.5703125" style="100" bestFit="1" customWidth="1"/>
    <col min="9" max="9" width="9.7109375" style="100" customWidth="1"/>
    <col min="10" max="10" width="4.7109375" style="7" customWidth="1"/>
    <col min="11" max="12" width="5.42578125" style="1" bestFit="1" customWidth="1"/>
    <col min="13" max="13" width="5.140625" style="1" customWidth="1"/>
    <col min="14" max="14" width="14.28515625" style="1" customWidth="1"/>
    <col min="15" max="15" width="5.28515625" style="135" bestFit="1" customWidth="1"/>
    <col min="16" max="16" width="5" style="135" bestFit="1" customWidth="1"/>
    <col min="17" max="17" width="5.85546875" style="135" customWidth="1"/>
    <col min="18" max="18" width="5" style="135" customWidth="1"/>
    <col min="19" max="19" width="14.140625" style="1" customWidth="1"/>
    <col min="20" max="20" width="8.42578125" style="1" hidden="1" customWidth="1"/>
    <col min="21" max="21" width="7.5703125" style="1" hidden="1" customWidth="1"/>
    <col min="22" max="22" width="7.7109375" style="1" hidden="1" customWidth="1"/>
    <col min="23" max="23" width="7.42578125" style="1" hidden="1" customWidth="1"/>
    <col min="24" max="24" width="14.28515625" style="1" hidden="1" customWidth="1"/>
    <col min="25" max="25" width="11.140625" style="1" customWidth="1"/>
    <col min="26" max="26" width="10.42578125" style="1" customWidth="1"/>
    <col min="27" max="27" width="14.7109375" style="1" bestFit="1" customWidth="1"/>
    <col min="28" max="28" width="36.140625" style="1" customWidth="1"/>
    <col min="29" max="30" width="13.5703125" style="1" bestFit="1" customWidth="1"/>
    <col min="31" max="16384" width="11.42578125" style="1"/>
  </cols>
  <sheetData>
    <row r="1" spans="1:28" ht="38.25" customHeight="1" x14ac:dyDescent="0.2">
      <c r="A1" s="196" t="s">
        <v>59</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8"/>
    </row>
    <row r="2" spans="1:28" s="29" customFormat="1" ht="18.75" x14ac:dyDescent="0.2">
      <c r="A2" s="209" t="s">
        <v>56</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row>
    <row r="3" spans="1:28" s="2" customFormat="1" ht="21.75" customHeight="1" x14ac:dyDescent="0.2">
      <c r="A3" s="210" t="s">
        <v>41</v>
      </c>
      <c r="B3" s="210"/>
      <c r="C3" s="210"/>
      <c r="D3" s="212" t="s">
        <v>0</v>
      </c>
      <c r="E3" s="212"/>
      <c r="F3" s="212"/>
      <c r="G3" s="212"/>
      <c r="H3" s="212"/>
      <c r="I3" s="212"/>
      <c r="J3" s="212"/>
      <c r="K3" s="212"/>
      <c r="L3" s="212"/>
      <c r="M3" s="212"/>
      <c r="N3" s="212"/>
      <c r="O3" s="212"/>
      <c r="P3" s="212"/>
      <c r="Q3" s="212"/>
      <c r="R3" s="212"/>
      <c r="S3" s="212"/>
      <c r="T3" s="212"/>
      <c r="U3" s="212"/>
      <c r="V3" s="212"/>
      <c r="W3" s="212"/>
      <c r="X3" s="212"/>
      <c r="Y3" s="212"/>
      <c r="Z3" s="212"/>
      <c r="AA3" s="212"/>
      <c r="AB3" s="212"/>
    </row>
    <row r="4" spans="1:28" s="2" customFormat="1" ht="15" x14ac:dyDescent="0.2">
      <c r="A4" s="199" t="s">
        <v>42</v>
      </c>
      <c r="B4" s="199"/>
      <c r="C4" s="199"/>
      <c r="D4" s="213" t="s">
        <v>1</v>
      </c>
      <c r="E4" s="213"/>
      <c r="F4" s="213"/>
      <c r="G4" s="213"/>
      <c r="H4" s="213"/>
      <c r="I4" s="213"/>
      <c r="J4" s="213"/>
      <c r="K4" s="213"/>
      <c r="L4" s="213"/>
      <c r="M4" s="213"/>
      <c r="N4" s="213"/>
      <c r="O4" s="213"/>
      <c r="P4" s="213"/>
      <c r="Q4" s="213"/>
      <c r="R4" s="213"/>
      <c r="S4" s="213"/>
      <c r="T4" s="213"/>
      <c r="U4" s="213"/>
      <c r="V4" s="213"/>
      <c r="W4" s="213"/>
      <c r="X4" s="213"/>
      <c r="Y4" s="213"/>
      <c r="Z4" s="213"/>
      <c r="AA4" s="213"/>
      <c r="AB4" s="213"/>
    </row>
    <row r="5" spans="1:28" s="2" customFormat="1" ht="19.5" customHeight="1" x14ac:dyDescent="0.2">
      <c r="A5" s="211" t="s">
        <v>43</v>
      </c>
      <c r="B5" s="211"/>
      <c r="C5" s="211"/>
      <c r="D5" s="200" t="s">
        <v>24</v>
      </c>
      <c r="E5" s="201"/>
      <c r="F5" s="201"/>
      <c r="G5" s="201"/>
      <c r="H5" s="201"/>
      <c r="I5" s="201"/>
      <c r="J5" s="201"/>
      <c r="K5" s="201"/>
      <c r="L5" s="201"/>
      <c r="M5" s="201"/>
      <c r="N5" s="201"/>
      <c r="O5" s="201"/>
      <c r="P5" s="201"/>
      <c r="Q5" s="201"/>
      <c r="R5" s="201"/>
      <c r="S5" s="201"/>
      <c r="T5" s="201"/>
      <c r="U5" s="201"/>
      <c r="V5" s="201"/>
      <c r="W5" s="201"/>
      <c r="X5" s="201"/>
      <c r="Y5" s="201"/>
      <c r="Z5" s="201"/>
      <c r="AA5" s="201"/>
      <c r="AB5" s="202"/>
    </row>
    <row r="6" spans="1:28" s="2" customFormat="1" ht="230.25" customHeight="1" x14ac:dyDescent="0.2">
      <c r="A6" s="206" t="s">
        <v>2</v>
      </c>
      <c r="B6" s="207"/>
      <c r="C6" s="208"/>
      <c r="D6" s="203" t="s">
        <v>82</v>
      </c>
      <c r="E6" s="204"/>
      <c r="F6" s="204"/>
      <c r="G6" s="204"/>
      <c r="H6" s="204"/>
      <c r="I6" s="204"/>
      <c r="J6" s="204"/>
      <c r="K6" s="204"/>
      <c r="L6" s="204"/>
      <c r="M6" s="204"/>
      <c r="N6" s="204"/>
      <c r="O6" s="204"/>
      <c r="P6" s="204"/>
      <c r="Q6" s="204"/>
      <c r="R6" s="204"/>
      <c r="S6" s="204"/>
      <c r="T6" s="204"/>
      <c r="U6" s="204"/>
      <c r="V6" s="204"/>
      <c r="W6" s="204"/>
      <c r="X6" s="204"/>
      <c r="Y6" s="204"/>
      <c r="Z6" s="204"/>
      <c r="AA6" s="204"/>
      <c r="AB6" s="205"/>
    </row>
    <row r="7" spans="1:28" ht="19.5" x14ac:dyDescent="0.2">
      <c r="A7" s="158" t="s">
        <v>22</v>
      </c>
      <c r="B7" s="158"/>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row>
    <row r="8" spans="1:28" s="7" customFormat="1" ht="15.75" x14ac:dyDescent="0.2">
      <c r="A8" s="148" t="s">
        <v>32</v>
      </c>
      <c r="B8" s="148"/>
      <c r="C8" s="148"/>
      <c r="D8" s="148"/>
      <c r="E8" s="165" t="s">
        <v>36</v>
      </c>
      <c r="F8" s="165"/>
      <c r="G8" s="165"/>
      <c r="H8" s="165"/>
      <c r="I8" s="165"/>
      <c r="J8" s="165"/>
      <c r="K8" s="165"/>
      <c r="L8" s="165"/>
      <c r="M8" s="165"/>
      <c r="N8" s="165"/>
      <c r="O8" s="165"/>
      <c r="P8" s="165"/>
      <c r="Q8" s="165"/>
      <c r="R8" s="165"/>
      <c r="S8" s="165"/>
      <c r="T8" s="165"/>
      <c r="U8" s="165"/>
      <c r="V8" s="165"/>
      <c r="W8" s="165"/>
      <c r="X8" s="165"/>
      <c r="Y8" s="165"/>
      <c r="Z8" s="165"/>
      <c r="AA8" s="165"/>
      <c r="AB8" s="165"/>
    </row>
    <row r="9" spans="1:28" s="7" customFormat="1" ht="15.75" x14ac:dyDescent="0.2">
      <c r="A9" s="159" t="s">
        <v>35</v>
      </c>
      <c r="B9" s="159"/>
      <c r="C9" s="159"/>
      <c r="D9" s="159"/>
      <c r="E9" s="160" t="s">
        <v>84</v>
      </c>
      <c r="F9" s="160"/>
      <c r="G9" s="160"/>
      <c r="H9" s="160"/>
      <c r="I9" s="160"/>
      <c r="J9" s="160"/>
      <c r="K9" s="160"/>
      <c r="L9" s="160"/>
      <c r="M9" s="160"/>
      <c r="N9" s="160"/>
      <c r="O9" s="160"/>
      <c r="P9" s="160"/>
      <c r="Q9" s="160"/>
      <c r="R9" s="160"/>
      <c r="S9" s="160"/>
      <c r="T9" s="160"/>
      <c r="U9" s="160"/>
      <c r="V9" s="160"/>
      <c r="W9" s="160"/>
      <c r="X9" s="160"/>
      <c r="Y9" s="160"/>
      <c r="Z9" s="160"/>
      <c r="AA9" s="160"/>
      <c r="AB9" s="160"/>
    </row>
    <row r="10" spans="1:28" s="7" customFormat="1" ht="15.75" x14ac:dyDescent="0.2">
      <c r="A10" s="162" t="s">
        <v>83</v>
      </c>
      <c r="B10" s="163"/>
      <c r="C10" s="163"/>
      <c r="D10" s="164"/>
      <c r="E10" s="166" t="s">
        <v>85</v>
      </c>
      <c r="F10" s="167"/>
      <c r="G10" s="167"/>
      <c r="H10" s="167"/>
      <c r="I10" s="167"/>
      <c r="J10" s="167"/>
      <c r="K10" s="167"/>
      <c r="L10" s="167"/>
      <c r="M10" s="167"/>
      <c r="N10" s="167"/>
      <c r="O10" s="167"/>
      <c r="P10" s="167"/>
      <c r="Q10" s="167"/>
      <c r="R10" s="167"/>
      <c r="S10" s="167"/>
      <c r="T10" s="167"/>
      <c r="U10" s="167"/>
      <c r="V10" s="167"/>
      <c r="W10" s="167"/>
      <c r="X10" s="167"/>
      <c r="Y10" s="167"/>
      <c r="Z10" s="167"/>
      <c r="AA10" s="167"/>
      <c r="AB10" s="168"/>
    </row>
    <row r="11" spans="1:28" s="7" customFormat="1" ht="15.75" x14ac:dyDescent="0.2">
      <c r="A11" s="148" t="s">
        <v>25</v>
      </c>
      <c r="B11" s="148"/>
      <c r="C11" s="148"/>
      <c r="D11" s="148"/>
      <c r="E11" s="161" t="s">
        <v>86</v>
      </c>
      <c r="F11" s="161"/>
      <c r="G11" s="161"/>
      <c r="H11" s="161"/>
      <c r="I11" s="161"/>
      <c r="J11" s="161"/>
      <c r="K11" s="161"/>
      <c r="L11" s="161"/>
      <c r="M11" s="161"/>
      <c r="N11" s="161"/>
      <c r="O11" s="161"/>
      <c r="P11" s="161"/>
      <c r="Q11" s="161"/>
      <c r="R11" s="161"/>
      <c r="S11" s="161"/>
      <c r="T11" s="161"/>
      <c r="U11" s="161"/>
      <c r="V11" s="161"/>
      <c r="W11" s="161"/>
      <c r="X11" s="161"/>
      <c r="Y11" s="161"/>
      <c r="Z11" s="161"/>
      <c r="AA11" s="161"/>
      <c r="AB11" s="161"/>
    </row>
    <row r="12" spans="1:28" s="7" customFormat="1" ht="15.75" x14ac:dyDescent="0.2">
      <c r="A12" s="149" t="s">
        <v>44</v>
      </c>
      <c r="B12" s="150"/>
      <c r="C12" s="150"/>
      <c r="D12" s="151"/>
      <c r="E12" s="152" t="s">
        <v>55</v>
      </c>
      <c r="F12" s="153"/>
      <c r="G12" s="153"/>
      <c r="H12" s="153"/>
      <c r="I12" s="153"/>
      <c r="J12" s="153"/>
      <c r="K12" s="153"/>
      <c r="L12" s="153"/>
      <c r="M12" s="153"/>
      <c r="N12" s="153"/>
      <c r="O12" s="153"/>
      <c r="P12" s="153"/>
      <c r="Q12" s="153"/>
      <c r="R12" s="153"/>
      <c r="S12" s="153"/>
      <c r="T12" s="153"/>
      <c r="U12" s="153"/>
      <c r="V12" s="153"/>
      <c r="W12" s="153"/>
      <c r="X12" s="153"/>
      <c r="Y12" s="153"/>
      <c r="Z12" s="153"/>
      <c r="AA12" s="153"/>
      <c r="AB12" s="154"/>
    </row>
    <row r="13" spans="1:28" s="7" customFormat="1" ht="19.5" customHeight="1" x14ac:dyDescent="0.2">
      <c r="A13" s="171" t="s">
        <v>37</v>
      </c>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63"/>
    </row>
    <row r="14" spans="1:28" s="7" customFormat="1" ht="30" customHeight="1" x14ac:dyDescent="0.2">
      <c r="A14" s="169" t="s">
        <v>33</v>
      </c>
      <c r="B14" s="169"/>
      <c r="C14" s="169"/>
      <c r="D14" s="169"/>
      <c r="E14" s="155" t="s">
        <v>38</v>
      </c>
      <c r="F14" s="156"/>
      <c r="G14" s="156"/>
      <c r="H14" s="156"/>
      <c r="I14" s="156"/>
      <c r="J14" s="156"/>
      <c r="K14" s="156"/>
      <c r="L14" s="156"/>
      <c r="M14" s="156"/>
      <c r="N14" s="156"/>
      <c r="O14" s="156"/>
      <c r="P14" s="156"/>
      <c r="Q14" s="156"/>
      <c r="R14" s="156"/>
      <c r="S14" s="156"/>
      <c r="T14" s="156"/>
      <c r="U14" s="156"/>
      <c r="V14" s="156"/>
      <c r="W14" s="156"/>
      <c r="X14" s="156"/>
      <c r="Y14" s="156"/>
      <c r="Z14" s="156"/>
      <c r="AA14" s="156"/>
      <c r="AB14" s="157"/>
    </row>
    <row r="15" spans="1:28" s="7" customFormat="1" ht="15.75" x14ac:dyDescent="0.2">
      <c r="A15" s="169" t="s">
        <v>34</v>
      </c>
      <c r="B15" s="169"/>
      <c r="C15" s="169"/>
      <c r="D15" s="169"/>
      <c r="E15" s="173" t="s">
        <v>51</v>
      </c>
      <c r="F15" s="174"/>
      <c r="G15" s="174"/>
      <c r="H15" s="174"/>
      <c r="I15" s="174"/>
      <c r="J15" s="174"/>
      <c r="K15" s="174"/>
      <c r="L15" s="174"/>
      <c r="M15" s="174"/>
      <c r="N15" s="174"/>
      <c r="O15" s="174"/>
      <c r="P15" s="174"/>
      <c r="Q15" s="174"/>
      <c r="R15" s="174"/>
      <c r="S15" s="174"/>
      <c r="T15" s="174"/>
      <c r="U15" s="174"/>
      <c r="V15" s="174"/>
      <c r="W15" s="174"/>
      <c r="X15" s="174"/>
      <c r="Y15" s="174"/>
      <c r="Z15" s="174"/>
      <c r="AA15" s="174"/>
      <c r="AB15" s="175"/>
    </row>
    <row r="16" spans="1:28" ht="15.75" x14ac:dyDescent="0.2">
      <c r="A16" s="45"/>
      <c r="B16" s="187" t="s">
        <v>60</v>
      </c>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9"/>
    </row>
    <row r="17" spans="1:30" ht="52.5" customHeight="1" x14ac:dyDescent="0.2">
      <c r="A17" s="124" t="s">
        <v>40</v>
      </c>
      <c r="B17" s="184" t="s">
        <v>26</v>
      </c>
      <c r="C17" s="185"/>
      <c r="D17" s="186"/>
      <c r="E17" s="53" t="s">
        <v>27</v>
      </c>
      <c r="F17" s="53" t="s">
        <v>4</v>
      </c>
      <c r="G17" s="122" t="s">
        <v>3</v>
      </c>
      <c r="H17" s="125" t="s">
        <v>28</v>
      </c>
      <c r="I17" s="125" t="s">
        <v>47</v>
      </c>
      <c r="J17" s="53" t="s">
        <v>5</v>
      </c>
      <c r="K17" s="53" t="s">
        <v>6</v>
      </c>
      <c r="L17" s="53" t="s">
        <v>7</v>
      </c>
      <c r="M17" s="53" t="s">
        <v>8</v>
      </c>
      <c r="N17" s="147" t="s">
        <v>99</v>
      </c>
      <c r="O17" s="126" t="s">
        <v>9</v>
      </c>
      <c r="P17" s="126" t="s">
        <v>10</v>
      </c>
      <c r="Q17" s="126" t="s">
        <v>11</v>
      </c>
      <c r="R17" s="126" t="s">
        <v>12</v>
      </c>
      <c r="S17" s="123" t="s">
        <v>48</v>
      </c>
      <c r="T17" s="5" t="s">
        <v>13</v>
      </c>
      <c r="U17" s="5" t="s">
        <v>14</v>
      </c>
      <c r="V17" s="5" t="s">
        <v>15</v>
      </c>
      <c r="W17" s="5" t="s">
        <v>16</v>
      </c>
      <c r="X17" s="21" t="s">
        <v>49</v>
      </c>
      <c r="Y17" s="46" t="s">
        <v>29</v>
      </c>
      <c r="Z17" s="46" t="s">
        <v>30</v>
      </c>
      <c r="AA17" s="47" t="s">
        <v>61</v>
      </c>
      <c r="AB17" s="46" t="s">
        <v>31</v>
      </c>
    </row>
    <row r="18" spans="1:30" ht="54" customHeight="1" x14ac:dyDescent="0.2">
      <c r="A18" s="20">
        <v>1</v>
      </c>
      <c r="B18" s="181" t="s">
        <v>50</v>
      </c>
      <c r="C18" s="182"/>
      <c r="D18" s="183"/>
      <c r="E18" s="17"/>
      <c r="F18" s="19"/>
      <c r="G18" s="43" t="s">
        <v>19</v>
      </c>
      <c r="H18" s="93">
        <v>1400</v>
      </c>
      <c r="I18" s="93">
        <v>784</v>
      </c>
      <c r="J18" s="13">
        <v>98</v>
      </c>
      <c r="K18" s="13">
        <v>97</v>
      </c>
      <c r="L18" s="9">
        <v>79</v>
      </c>
      <c r="M18" s="104">
        <f>+M19</f>
        <v>73</v>
      </c>
      <c r="N18" s="13">
        <f>SUM(J18:M18)</f>
        <v>347</v>
      </c>
      <c r="O18" s="127">
        <v>46</v>
      </c>
      <c r="P18" s="127">
        <v>68</v>
      </c>
      <c r="Q18" s="127">
        <v>81</v>
      </c>
      <c r="R18" s="128">
        <f>+R19</f>
        <v>142</v>
      </c>
      <c r="S18" s="13">
        <f>SUM(S19)</f>
        <v>337</v>
      </c>
      <c r="T18" s="13"/>
      <c r="U18" s="13"/>
      <c r="V18" s="13"/>
      <c r="W18" s="13"/>
      <c r="X18" s="13">
        <f>SUM(T18:W18)</f>
        <v>0</v>
      </c>
      <c r="Y18" s="22">
        <f>SUM(N18+S18+X18)</f>
        <v>684</v>
      </c>
      <c r="Z18" s="24">
        <f>SUM(Y18/I18)</f>
        <v>0.87244897959183676</v>
      </c>
      <c r="AA18" s="144">
        <v>68068021</v>
      </c>
      <c r="AB18" s="25" t="s">
        <v>62</v>
      </c>
      <c r="AC18" s="31"/>
      <c r="AD18" s="31"/>
    </row>
    <row r="19" spans="1:30" ht="156.75" customHeight="1" x14ac:dyDescent="0.2">
      <c r="A19" s="4"/>
      <c r="B19" s="180"/>
      <c r="C19" s="170"/>
      <c r="D19" s="170"/>
      <c r="E19" s="36" t="s">
        <v>68</v>
      </c>
      <c r="F19" s="26"/>
      <c r="G19" s="18" t="s">
        <v>18</v>
      </c>
      <c r="H19" s="93">
        <v>1400</v>
      </c>
      <c r="I19" s="94">
        <v>784</v>
      </c>
      <c r="J19" s="81">
        <v>98</v>
      </c>
      <c r="K19" s="13">
        <v>97</v>
      </c>
      <c r="L19" s="9">
        <v>79</v>
      </c>
      <c r="M19" s="104">
        <v>73</v>
      </c>
      <c r="N19" s="13">
        <f>SUM(J19:M19)</f>
        <v>347</v>
      </c>
      <c r="O19" s="129">
        <v>46</v>
      </c>
      <c r="P19" s="129">
        <v>68</v>
      </c>
      <c r="Q19" s="129">
        <v>81</v>
      </c>
      <c r="R19" s="130">
        <v>142</v>
      </c>
      <c r="S19" s="11">
        <f>SUM(O19:R19)</f>
        <v>337</v>
      </c>
      <c r="T19" s="9"/>
      <c r="U19" s="9"/>
      <c r="V19" s="9"/>
      <c r="W19" s="9"/>
      <c r="X19" s="11">
        <f t="shared" ref="X19:X25" si="0">SUM(T19:W19)</f>
        <v>0</v>
      </c>
      <c r="Y19" s="13">
        <f>SUM(N19+S19+X19)</f>
        <v>684</v>
      </c>
      <c r="Z19" s="24">
        <f>SUM(Y19/I19)</f>
        <v>0.87244897959183676</v>
      </c>
      <c r="AA19" s="36"/>
      <c r="AB19" s="191" t="s">
        <v>97</v>
      </c>
      <c r="AC19" s="87"/>
      <c r="AD19" s="31"/>
    </row>
    <row r="20" spans="1:30" ht="36.75" customHeight="1" x14ac:dyDescent="0.2">
      <c r="A20" s="4"/>
      <c r="B20" s="51"/>
      <c r="C20" s="48"/>
      <c r="D20" s="49"/>
      <c r="E20" s="138"/>
      <c r="F20" s="44" t="s">
        <v>87</v>
      </c>
      <c r="G20" s="18" t="s">
        <v>19</v>
      </c>
      <c r="H20" s="93"/>
      <c r="I20" s="93"/>
      <c r="J20" s="81">
        <v>44</v>
      </c>
      <c r="K20" s="38">
        <v>38</v>
      </c>
      <c r="L20" s="9">
        <v>22</v>
      </c>
      <c r="M20" s="105">
        <v>26</v>
      </c>
      <c r="N20" s="13">
        <f>+J20+K20+L20+M20</f>
        <v>130</v>
      </c>
      <c r="O20" s="129">
        <v>24</v>
      </c>
      <c r="P20" s="129">
        <v>34</v>
      </c>
      <c r="Q20" s="129">
        <v>38</v>
      </c>
      <c r="R20" s="130">
        <v>78</v>
      </c>
      <c r="S20" s="11">
        <f t="shared" ref="S20:S22" si="1">SUM(O20:R20)</f>
        <v>174</v>
      </c>
      <c r="T20" s="9"/>
      <c r="U20" s="9"/>
      <c r="V20" s="9"/>
      <c r="W20" s="9"/>
      <c r="X20" s="11">
        <f t="shared" si="0"/>
        <v>0</v>
      </c>
      <c r="Y20" s="13">
        <f>+N20+S20+X20</f>
        <v>304</v>
      </c>
      <c r="Z20" s="24"/>
      <c r="AA20" s="28"/>
      <c r="AB20" s="192"/>
    </row>
    <row r="21" spans="1:30" ht="25.5" customHeight="1" x14ac:dyDescent="0.2">
      <c r="A21" s="4"/>
      <c r="B21" s="51"/>
      <c r="C21" s="48"/>
      <c r="D21" s="49"/>
      <c r="E21" s="26"/>
      <c r="F21" s="44" t="s">
        <v>88</v>
      </c>
      <c r="G21" s="18" t="s">
        <v>19</v>
      </c>
      <c r="H21" s="93"/>
      <c r="I21" s="93"/>
      <c r="J21" s="81">
        <v>54</v>
      </c>
      <c r="K21" s="9">
        <v>59</v>
      </c>
      <c r="L21" s="9">
        <v>57</v>
      </c>
      <c r="M21" s="105">
        <v>47</v>
      </c>
      <c r="N21" s="13">
        <f>+J21+K21+L21+M21</f>
        <v>217</v>
      </c>
      <c r="O21" s="129">
        <v>22</v>
      </c>
      <c r="P21" s="129">
        <v>34</v>
      </c>
      <c r="Q21" s="129">
        <v>43</v>
      </c>
      <c r="R21" s="130">
        <v>64</v>
      </c>
      <c r="S21" s="11">
        <f t="shared" si="1"/>
        <v>163</v>
      </c>
      <c r="T21" s="9"/>
      <c r="U21" s="9"/>
      <c r="V21" s="9"/>
      <c r="W21" s="9"/>
      <c r="X21" s="11">
        <f t="shared" si="0"/>
        <v>0</v>
      </c>
      <c r="Y21" s="13">
        <f>+N21+S21+X21</f>
        <v>380</v>
      </c>
      <c r="Z21" s="24"/>
      <c r="AA21" s="28"/>
      <c r="AB21" s="193"/>
    </row>
    <row r="22" spans="1:30" ht="92.25" customHeight="1" x14ac:dyDescent="0.2">
      <c r="A22" s="4"/>
      <c r="B22" s="180"/>
      <c r="C22" s="170"/>
      <c r="D22" s="170"/>
      <c r="E22" s="36" t="s">
        <v>58</v>
      </c>
      <c r="F22" s="26"/>
      <c r="G22" s="18" t="s">
        <v>21</v>
      </c>
      <c r="H22" s="93">
        <v>10</v>
      </c>
      <c r="I22" s="93">
        <v>6</v>
      </c>
      <c r="J22" s="85" t="s">
        <v>89</v>
      </c>
      <c r="K22" s="12" t="s">
        <v>90</v>
      </c>
      <c r="L22" s="70" t="s">
        <v>90</v>
      </c>
      <c r="M22" s="106" t="s">
        <v>90</v>
      </c>
      <c r="N22" s="50">
        <f>+J22+K22+L22+M22</f>
        <v>2</v>
      </c>
      <c r="O22" s="131" t="s">
        <v>90</v>
      </c>
      <c r="P22" s="129">
        <v>2</v>
      </c>
      <c r="Q22" s="129">
        <v>1</v>
      </c>
      <c r="R22" s="130">
        <v>1</v>
      </c>
      <c r="S22" s="11">
        <f t="shared" si="1"/>
        <v>4</v>
      </c>
      <c r="T22" s="9"/>
      <c r="U22" s="9"/>
      <c r="V22" s="9"/>
      <c r="W22" s="9"/>
      <c r="X22" s="66">
        <f>SUM(T22:W22)</f>
        <v>0</v>
      </c>
      <c r="Y22" s="50">
        <f t="shared" ref="Y22:Y27" si="2">SUM(N22+S22+X22)</f>
        <v>6</v>
      </c>
      <c r="Z22" s="68">
        <f>SUM(Y22/I22)</f>
        <v>1</v>
      </c>
      <c r="AA22" s="86"/>
      <c r="AB22" s="36"/>
    </row>
    <row r="23" spans="1:30" ht="70.5" customHeight="1" x14ac:dyDescent="0.2">
      <c r="A23" s="4"/>
      <c r="B23" s="176"/>
      <c r="C23" s="177"/>
      <c r="D23" s="178"/>
      <c r="E23" s="78"/>
      <c r="F23" s="15" t="s">
        <v>23</v>
      </c>
      <c r="G23" s="18" t="s">
        <v>17</v>
      </c>
      <c r="H23" s="95">
        <v>12</v>
      </c>
      <c r="I23" s="95">
        <f>12-6</f>
        <v>6</v>
      </c>
      <c r="J23" s="83" t="s">
        <v>89</v>
      </c>
      <c r="K23" s="91">
        <v>1</v>
      </c>
      <c r="L23" s="84">
        <v>1</v>
      </c>
      <c r="M23" s="106" t="s">
        <v>90</v>
      </c>
      <c r="N23" s="37">
        <f>+J23+K23+L23+M23</f>
        <v>4</v>
      </c>
      <c r="O23" s="84">
        <v>1</v>
      </c>
      <c r="P23" s="84" t="s">
        <v>90</v>
      </c>
      <c r="Q23" s="84" t="s">
        <v>90</v>
      </c>
      <c r="R23" s="132">
        <v>2</v>
      </c>
      <c r="S23" s="10">
        <f>SUM(O23:R23)</f>
        <v>3</v>
      </c>
      <c r="T23" s="12"/>
      <c r="U23" s="12"/>
      <c r="V23" s="12"/>
      <c r="W23" s="12"/>
      <c r="X23" s="10">
        <f>SUM(T23:W23)</f>
        <v>0</v>
      </c>
      <c r="Y23" s="37">
        <f t="shared" si="2"/>
        <v>7</v>
      </c>
      <c r="Z23" s="39">
        <f>SUM(Y23/I23)</f>
        <v>1.1666666666666667</v>
      </c>
      <c r="AA23" s="28"/>
      <c r="AB23" s="26"/>
    </row>
    <row r="24" spans="1:30" ht="76.5" x14ac:dyDescent="0.2">
      <c r="A24" s="4"/>
      <c r="B24" s="170"/>
      <c r="C24" s="170"/>
      <c r="D24" s="170"/>
      <c r="E24" s="78"/>
      <c r="F24" s="15" t="s">
        <v>63</v>
      </c>
      <c r="G24" s="18" t="s">
        <v>17</v>
      </c>
      <c r="H24" s="95">
        <v>25</v>
      </c>
      <c r="I24" s="95">
        <f>25-7</f>
        <v>18</v>
      </c>
      <c r="J24" s="84">
        <v>2</v>
      </c>
      <c r="K24" s="84">
        <v>1</v>
      </c>
      <c r="L24" s="70" t="s">
        <v>90</v>
      </c>
      <c r="M24" s="107">
        <v>1</v>
      </c>
      <c r="N24" s="37">
        <f>SUM(J24:M24)</f>
        <v>4</v>
      </c>
      <c r="O24" s="84">
        <v>2</v>
      </c>
      <c r="P24" s="84">
        <v>2</v>
      </c>
      <c r="Q24" s="121">
        <v>4</v>
      </c>
      <c r="R24" s="132">
        <v>1</v>
      </c>
      <c r="S24" s="137">
        <f>SUM(O24:R24)</f>
        <v>9</v>
      </c>
      <c r="T24" s="12"/>
      <c r="U24" s="12"/>
      <c r="V24" s="12"/>
      <c r="W24" s="12"/>
      <c r="X24" s="10">
        <f>SUM(T24:W24)</f>
        <v>0</v>
      </c>
      <c r="Y24" s="37">
        <f>SUM(N24+S24+X24)</f>
        <v>13</v>
      </c>
      <c r="Z24" s="39">
        <f>SUM(Y24/I24)</f>
        <v>0.72222222222222221</v>
      </c>
      <c r="AA24" s="28"/>
      <c r="AB24" s="26"/>
    </row>
    <row r="25" spans="1:30" ht="102" x14ac:dyDescent="0.2">
      <c r="A25" s="4"/>
      <c r="B25" s="170"/>
      <c r="C25" s="170"/>
      <c r="D25" s="170"/>
      <c r="E25" s="78"/>
      <c r="F25" s="15" t="s">
        <v>64</v>
      </c>
      <c r="G25" s="18" t="s">
        <v>17</v>
      </c>
      <c r="H25" s="95">
        <v>52</v>
      </c>
      <c r="I25" s="95">
        <f>52-8</f>
        <v>44</v>
      </c>
      <c r="J25" s="12" t="s">
        <v>90</v>
      </c>
      <c r="K25" s="84">
        <v>4</v>
      </c>
      <c r="L25" s="12">
        <v>19</v>
      </c>
      <c r="M25" s="108">
        <v>3</v>
      </c>
      <c r="N25" s="30">
        <f>SUM(J25:M25)</f>
        <v>26</v>
      </c>
      <c r="O25" s="84">
        <v>7</v>
      </c>
      <c r="P25" s="84">
        <v>5</v>
      </c>
      <c r="Q25" s="84">
        <v>7</v>
      </c>
      <c r="R25" s="132">
        <v>4</v>
      </c>
      <c r="S25" s="30">
        <f>SUM(O25:R25)</f>
        <v>23</v>
      </c>
      <c r="T25" s="12"/>
      <c r="U25" s="12"/>
      <c r="V25" s="12"/>
      <c r="W25" s="69"/>
      <c r="X25" s="30">
        <f t="shared" si="0"/>
        <v>0</v>
      </c>
      <c r="Y25" s="30">
        <f t="shared" si="2"/>
        <v>49</v>
      </c>
      <c r="Z25" s="35">
        <f t="shared" ref="Z25:Z27" si="3">SUM(Y25/I25)</f>
        <v>1.1136363636363635</v>
      </c>
      <c r="AA25" s="14"/>
      <c r="AB25" s="26"/>
    </row>
    <row r="26" spans="1:30" ht="76.5" x14ac:dyDescent="0.2">
      <c r="A26" s="4"/>
      <c r="B26" s="57"/>
      <c r="C26" s="58"/>
      <c r="D26" s="59"/>
      <c r="E26" s="78"/>
      <c r="F26" s="15" t="s">
        <v>65</v>
      </c>
      <c r="G26" s="18" t="s">
        <v>17</v>
      </c>
      <c r="H26" s="95">
        <v>6</v>
      </c>
      <c r="I26" s="95">
        <f>6-3</f>
        <v>3</v>
      </c>
      <c r="J26" s="12" t="s">
        <v>90</v>
      </c>
      <c r="K26" s="84" t="s">
        <v>90</v>
      </c>
      <c r="L26" s="12">
        <v>1</v>
      </c>
      <c r="M26" s="108">
        <v>1</v>
      </c>
      <c r="N26" s="30">
        <f>SUM(J26:M26)</f>
        <v>2</v>
      </c>
      <c r="O26" s="131" t="s">
        <v>90</v>
      </c>
      <c r="P26" s="84" t="s">
        <v>90</v>
      </c>
      <c r="Q26" s="84" t="s">
        <v>90</v>
      </c>
      <c r="R26" s="132" t="s">
        <v>90</v>
      </c>
      <c r="S26" s="30">
        <f t="shared" ref="S26:S27" si="4">SUM(O26:R26)</f>
        <v>0</v>
      </c>
      <c r="T26" s="12"/>
      <c r="U26" s="12"/>
      <c r="V26" s="12"/>
      <c r="W26" s="69"/>
      <c r="X26" s="30">
        <f t="shared" ref="X26" si="5">SUM(T26:W26)</f>
        <v>0</v>
      </c>
      <c r="Y26" s="30">
        <f t="shared" ref="Y26" si="6">SUM(N26+S26+X26)</f>
        <v>2</v>
      </c>
      <c r="Z26" s="35">
        <f t="shared" si="3"/>
        <v>0.66666666666666663</v>
      </c>
      <c r="AA26" s="14"/>
      <c r="AB26" s="64"/>
    </row>
    <row r="27" spans="1:30" ht="63.75" x14ac:dyDescent="0.2">
      <c r="A27" s="4"/>
      <c r="B27" s="176"/>
      <c r="C27" s="177"/>
      <c r="D27" s="178"/>
      <c r="E27" s="36" t="s">
        <v>66</v>
      </c>
      <c r="F27" s="26"/>
      <c r="G27" s="18" t="s">
        <v>21</v>
      </c>
      <c r="H27" s="94">
        <v>52</v>
      </c>
      <c r="I27" s="94">
        <v>11</v>
      </c>
      <c r="J27" s="12" t="s">
        <v>90</v>
      </c>
      <c r="K27" s="12" t="s">
        <v>90</v>
      </c>
      <c r="L27" s="9">
        <v>3</v>
      </c>
      <c r="M27" s="106" t="s">
        <v>90</v>
      </c>
      <c r="N27" s="66">
        <f>SUM(J27:M27)</f>
        <v>3</v>
      </c>
      <c r="O27" s="131" t="s">
        <v>90</v>
      </c>
      <c r="P27" s="131" t="s">
        <v>90</v>
      </c>
      <c r="Q27" s="131">
        <v>5</v>
      </c>
      <c r="R27" s="133">
        <v>2</v>
      </c>
      <c r="S27" s="30">
        <f t="shared" si="4"/>
        <v>7</v>
      </c>
      <c r="T27" s="70"/>
      <c r="U27" s="70"/>
      <c r="V27" s="70"/>
      <c r="W27" s="9"/>
      <c r="X27" s="11">
        <f>SUM(T27:W27)</f>
        <v>0</v>
      </c>
      <c r="Y27" s="50">
        <f t="shared" si="2"/>
        <v>10</v>
      </c>
      <c r="Z27" s="68">
        <f t="shared" si="3"/>
        <v>0.90909090909090906</v>
      </c>
      <c r="AA27" s="14"/>
      <c r="AB27" s="14"/>
      <c r="AC27" s="87"/>
    </row>
    <row r="28" spans="1:30" ht="69" customHeight="1" x14ac:dyDescent="0.2">
      <c r="A28" s="4"/>
      <c r="B28" s="170"/>
      <c r="C28" s="170"/>
      <c r="D28" s="170"/>
      <c r="E28" s="36" t="s">
        <v>67</v>
      </c>
      <c r="F28" s="26"/>
      <c r="G28" s="18" t="s">
        <v>20</v>
      </c>
      <c r="H28" s="94">
        <v>85</v>
      </c>
      <c r="I28" s="94">
        <f>H28-4-14-66</f>
        <v>1</v>
      </c>
      <c r="J28" s="70" t="s">
        <v>90</v>
      </c>
      <c r="K28" s="70" t="s">
        <v>90</v>
      </c>
      <c r="L28" s="70" t="s">
        <v>90</v>
      </c>
      <c r="M28" s="106" t="s">
        <v>90</v>
      </c>
      <c r="N28" s="70" t="s">
        <v>90</v>
      </c>
      <c r="O28" s="131" t="s">
        <v>90</v>
      </c>
      <c r="P28" s="131" t="s">
        <v>90</v>
      </c>
      <c r="Q28" s="131" t="s">
        <v>90</v>
      </c>
      <c r="R28" s="133" t="s">
        <v>90</v>
      </c>
      <c r="S28" s="69" t="s">
        <v>90</v>
      </c>
      <c r="T28" s="70"/>
      <c r="U28" s="70"/>
      <c r="V28" s="70"/>
      <c r="W28" s="9"/>
      <c r="X28" s="11">
        <f>SUM(T28:W28)</f>
        <v>0</v>
      </c>
      <c r="Y28" s="70" t="s">
        <v>90</v>
      </c>
      <c r="Z28" s="70" t="s">
        <v>90</v>
      </c>
      <c r="AA28" s="14"/>
      <c r="AB28" s="27"/>
    </row>
    <row r="29" spans="1:30" ht="118.5" customHeight="1" x14ac:dyDescent="0.2">
      <c r="A29" s="4"/>
      <c r="B29" s="176"/>
      <c r="C29" s="177"/>
      <c r="D29" s="178"/>
      <c r="E29" s="36" t="s">
        <v>95</v>
      </c>
      <c r="F29" s="26"/>
      <c r="G29" s="139" t="s">
        <v>17</v>
      </c>
      <c r="H29" s="141" t="s">
        <v>90</v>
      </c>
      <c r="I29" s="140">
        <v>1</v>
      </c>
      <c r="J29" s="67"/>
      <c r="K29" s="67"/>
      <c r="L29" s="67"/>
      <c r="M29" s="115"/>
      <c r="N29" s="67"/>
      <c r="O29" s="134"/>
      <c r="P29" s="134"/>
      <c r="Q29" s="134"/>
      <c r="R29" s="142" t="s">
        <v>90</v>
      </c>
      <c r="S29" s="69" t="s">
        <v>90</v>
      </c>
      <c r="T29" s="67"/>
      <c r="U29" s="67"/>
      <c r="V29" s="67"/>
      <c r="W29" s="9"/>
      <c r="X29" s="11"/>
      <c r="Y29" s="70" t="s">
        <v>90</v>
      </c>
      <c r="Z29" s="70" t="s">
        <v>90</v>
      </c>
      <c r="AA29" s="14"/>
      <c r="AB29" s="143" t="s">
        <v>96</v>
      </c>
    </row>
    <row r="30" spans="1:30" s="7" customFormat="1" ht="36" customHeight="1" x14ac:dyDescent="0.2">
      <c r="A30" s="171" t="s">
        <v>39</v>
      </c>
      <c r="B30" s="172"/>
      <c r="C30" s="172"/>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63"/>
    </row>
    <row r="31" spans="1:30" s="7" customFormat="1" ht="36" customHeight="1" x14ac:dyDescent="0.2">
      <c r="A31" s="169" t="s">
        <v>33</v>
      </c>
      <c r="B31" s="169"/>
      <c r="C31" s="169"/>
      <c r="D31" s="169"/>
      <c r="E31" s="190" t="s">
        <v>94</v>
      </c>
      <c r="F31" s="190"/>
      <c r="G31" s="190"/>
      <c r="H31" s="190"/>
      <c r="I31" s="190"/>
      <c r="J31" s="190"/>
      <c r="K31" s="190"/>
      <c r="L31" s="190"/>
      <c r="M31" s="190"/>
      <c r="N31" s="190"/>
      <c r="O31" s="190"/>
      <c r="P31" s="190"/>
      <c r="Q31" s="190"/>
      <c r="R31" s="190"/>
      <c r="S31" s="190"/>
      <c r="T31" s="190"/>
      <c r="U31" s="190"/>
      <c r="V31" s="190"/>
      <c r="W31" s="190"/>
      <c r="X31" s="190"/>
      <c r="Y31" s="190"/>
      <c r="Z31" s="190"/>
      <c r="AA31" s="190"/>
      <c r="AB31" s="190"/>
    </row>
    <row r="32" spans="1:30" s="7" customFormat="1" ht="36" customHeight="1" x14ac:dyDescent="0.2">
      <c r="A32" s="194" t="s">
        <v>34</v>
      </c>
      <c r="B32" s="194"/>
      <c r="C32" s="194"/>
      <c r="D32" s="194"/>
      <c r="E32" s="195" t="s">
        <v>52</v>
      </c>
      <c r="F32" s="195"/>
      <c r="G32" s="195"/>
      <c r="H32" s="195"/>
      <c r="I32" s="195"/>
      <c r="J32" s="195"/>
      <c r="K32" s="195"/>
      <c r="L32" s="195"/>
      <c r="M32" s="195"/>
      <c r="N32" s="195"/>
      <c r="O32" s="195"/>
      <c r="P32" s="195"/>
      <c r="Q32" s="195"/>
      <c r="R32" s="195"/>
      <c r="S32" s="195"/>
      <c r="T32" s="195"/>
      <c r="U32" s="195"/>
      <c r="V32" s="195"/>
      <c r="W32" s="195"/>
      <c r="X32" s="195"/>
      <c r="Y32" s="195"/>
      <c r="Z32" s="195"/>
      <c r="AA32" s="195"/>
      <c r="AB32" s="195"/>
    </row>
    <row r="33" spans="1:30" ht="88.5" customHeight="1" x14ac:dyDescent="0.2">
      <c r="A33" s="20">
        <v>4</v>
      </c>
      <c r="B33" s="179" t="s">
        <v>69</v>
      </c>
      <c r="C33" s="179"/>
      <c r="D33" s="179"/>
      <c r="E33" s="12"/>
      <c r="F33" s="15"/>
      <c r="G33" s="43" t="s">
        <v>19</v>
      </c>
      <c r="H33" s="96">
        <v>15000</v>
      </c>
      <c r="I33" s="96">
        <v>28585</v>
      </c>
      <c r="J33" s="116" t="s">
        <v>90</v>
      </c>
      <c r="K33" s="82">
        <f>+K34</f>
        <v>1175</v>
      </c>
      <c r="L33" s="92">
        <v>3389</v>
      </c>
      <c r="M33" s="111">
        <v>3484</v>
      </c>
      <c r="N33" s="52">
        <f t="shared" ref="N33" si="7">SUM(J33:M33)</f>
        <v>8048</v>
      </c>
      <c r="O33" s="134">
        <v>3304</v>
      </c>
      <c r="P33" s="134">
        <v>4125</v>
      </c>
      <c r="Q33" s="134">
        <v>3430</v>
      </c>
      <c r="R33" s="142">
        <f>+R34</f>
        <v>6360</v>
      </c>
      <c r="S33" s="52">
        <f t="shared" ref="S33:S35" si="8">SUM(O33:R33)</f>
        <v>17219</v>
      </c>
      <c r="T33" s="52"/>
      <c r="U33" s="52"/>
      <c r="V33" s="52"/>
      <c r="W33" s="67"/>
      <c r="X33" s="52">
        <f>SUM(T33:W33)</f>
        <v>0</v>
      </c>
      <c r="Y33" s="52">
        <f>SUM(N33+S33+X33)</f>
        <v>25267</v>
      </c>
      <c r="Z33" s="68">
        <f t="shared" ref="Z33:Z35" si="9">SUM(Y33/I33)</f>
        <v>0.8839251355606087</v>
      </c>
      <c r="AA33" s="6">
        <v>84820805</v>
      </c>
      <c r="AB33" s="72" t="s">
        <v>62</v>
      </c>
    </row>
    <row r="34" spans="1:30" ht="52.5" customHeight="1" x14ac:dyDescent="0.2">
      <c r="A34" s="4"/>
      <c r="B34" s="170"/>
      <c r="C34" s="170"/>
      <c r="D34" s="170"/>
      <c r="E34" s="36" t="s">
        <v>70</v>
      </c>
      <c r="F34" s="26"/>
      <c r="G34" s="18" t="s">
        <v>18</v>
      </c>
      <c r="H34" s="97">
        <v>15000</v>
      </c>
      <c r="I34" s="98">
        <v>28585</v>
      </c>
      <c r="J34" s="116" t="s">
        <v>90</v>
      </c>
      <c r="K34" s="69">
        <v>1175</v>
      </c>
      <c r="L34" s="16">
        <v>3389</v>
      </c>
      <c r="M34" s="114">
        <v>3484</v>
      </c>
      <c r="N34" s="16">
        <f>SUM(J34:M34)</f>
        <v>8048</v>
      </c>
      <c r="O34" s="103">
        <v>3304</v>
      </c>
      <c r="P34" s="103">
        <v>4125</v>
      </c>
      <c r="Q34" s="103">
        <v>3430</v>
      </c>
      <c r="R34" s="145">
        <v>6360</v>
      </c>
      <c r="S34" s="16">
        <f t="shared" si="8"/>
        <v>17219</v>
      </c>
      <c r="T34" s="71"/>
      <c r="U34" s="71"/>
      <c r="V34" s="16"/>
      <c r="W34" s="71"/>
      <c r="X34" s="16">
        <f>SUM(T34:W34)</f>
        <v>0</v>
      </c>
      <c r="Y34" s="16">
        <f t="shared" ref="Y34:Y35" si="10">SUM(N34+S34+X34)</f>
        <v>25267</v>
      </c>
      <c r="Z34" s="35">
        <f t="shared" si="9"/>
        <v>0.8839251355606087</v>
      </c>
      <c r="AA34" s="14"/>
      <c r="AB34" s="214"/>
      <c r="AD34" s="135">
        <f>+R34+R41+R45</f>
        <v>7923</v>
      </c>
    </row>
    <row r="35" spans="1:30" ht="78" customHeight="1" x14ac:dyDescent="0.2">
      <c r="A35" s="4"/>
      <c r="B35" s="32"/>
      <c r="C35" s="33"/>
      <c r="D35" s="34"/>
      <c r="E35" s="36" t="s">
        <v>74</v>
      </c>
      <c r="F35" s="26"/>
      <c r="G35" s="18" t="s">
        <v>21</v>
      </c>
      <c r="H35" s="97">
        <v>15</v>
      </c>
      <c r="I35" s="97">
        <v>33</v>
      </c>
      <c r="J35" s="116" t="s">
        <v>90</v>
      </c>
      <c r="K35" s="116" t="s">
        <v>90</v>
      </c>
      <c r="L35" s="69" t="s">
        <v>90</v>
      </c>
      <c r="M35" s="116" t="s">
        <v>90</v>
      </c>
      <c r="N35" s="116" t="s">
        <v>90</v>
      </c>
      <c r="O35" s="121" t="s">
        <v>90</v>
      </c>
      <c r="P35" s="103">
        <v>32</v>
      </c>
      <c r="Q35" s="67" t="s">
        <v>90</v>
      </c>
      <c r="R35" s="145">
        <v>1</v>
      </c>
      <c r="S35" s="16">
        <f t="shared" si="8"/>
        <v>33</v>
      </c>
      <c r="T35" s="71"/>
      <c r="U35" s="71"/>
      <c r="V35" s="16"/>
      <c r="W35" s="71"/>
      <c r="X35" s="16">
        <f>SUM(T35:W35)</f>
        <v>0</v>
      </c>
      <c r="Y35" s="16">
        <f t="shared" si="10"/>
        <v>33</v>
      </c>
      <c r="Z35" s="35">
        <f t="shared" si="9"/>
        <v>1</v>
      </c>
      <c r="AA35" s="117"/>
      <c r="AB35" s="215"/>
    </row>
    <row r="36" spans="1:30" ht="85.5" customHeight="1" x14ac:dyDescent="0.2">
      <c r="A36" s="4"/>
      <c r="B36" s="54"/>
      <c r="C36" s="55"/>
      <c r="D36" s="56"/>
      <c r="E36" s="36" t="s">
        <v>73</v>
      </c>
      <c r="F36" s="26"/>
      <c r="G36" s="18" t="s">
        <v>21</v>
      </c>
      <c r="H36" s="97">
        <v>250</v>
      </c>
      <c r="I36" s="99">
        <f>250+152</f>
        <v>402</v>
      </c>
      <c r="J36" s="116" t="s">
        <v>90</v>
      </c>
      <c r="K36" s="69">
        <v>25</v>
      </c>
      <c r="L36" s="16">
        <v>377</v>
      </c>
      <c r="M36" s="106" t="s">
        <v>90</v>
      </c>
      <c r="N36" s="16">
        <f t="shared" ref="N36:N37" si="11">SUM(J36:M36)</f>
        <v>402</v>
      </c>
      <c r="O36" s="103"/>
      <c r="P36" s="84" t="s">
        <v>90</v>
      </c>
      <c r="Q36" s="67" t="s">
        <v>90</v>
      </c>
      <c r="R36" s="145" t="s">
        <v>90</v>
      </c>
      <c r="S36" s="115" t="s">
        <v>90</v>
      </c>
      <c r="T36" s="71"/>
      <c r="U36" s="71"/>
      <c r="V36" s="16"/>
      <c r="W36" s="71"/>
      <c r="X36" s="16">
        <f t="shared" ref="X36:X38" si="12">SUM(T36:W36)</f>
        <v>0</v>
      </c>
      <c r="Y36" s="16">
        <f t="shared" ref="Y36:Y38" si="13">SUM(N36+S36+X36)</f>
        <v>402</v>
      </c>
      <c r="Z36" s="35">
        <f t="shared" ref="Z36:Z38" si="14">SUM(Y36/I36)</f>
        <v>1</v>
      </c>
      <c r="AA36" s="14"/>
      <c r="AB36" s="90" t="s">
        <v>98</v>
      </c>
    </row>
    <row r="37" spans="1:30" ht="90.75" customHeight="1" x14ac:dyDescent="0.2">
      <c r="A37" s="4"/>
      <c r="B37" s="40"/>
      <c r="C37" s="41"/>
      <c r="D37" s="42"/>
      <c r="E37" s="36" t="s">
        <v>71</v>
      </c>
      <c r="F37" s="26"/>
      <c r="G37" s="18" t="s">
        <v>21</v>
      </c>
      <c r="H37" s="97">
        <v>200</v>
      </c>
      <c r="I37" s="97">
        <v>256</v>
      </c>
      <c r="J37" s="69" t="s">
        <v>90</v>
      </c>
      <c r="K37" s="69" t="s">
        <v>90</v>
      </c>
      <c r="L37" s="16">
        <v>37</v>
      </c>
      <c r="M37" s="116" t="s">
        <v>90</v>
      </c>
      <c r="N37" s="16">
        <f t="shared" si="11"/>
        <v>37</v>
      </c>
      <c r="O37" s="103">
        <v>94</v>
      </c>
      <c r="P37" s="103">
        <v>48</v>
      </c>
      <c r="Q37" s="103">
        <v>62</v>
      </c>
      <c r="R37" s="145">
        <v>15</v>
      </c>
      <c r="S37" s="16">
        <f t="shared" ref="S37:S38" si="15">SUM(O37:R37)</f>
        <v>219</v>
      </c>
      <c r="T37" s="71"/>
      <c r="U37" s="71"/>
      <c r="V37" s="16"/>
      <c r="W37" s="71"/>
      <c r="X37" s="16">
        <f t="shared" si="12"/>
        <v>0</v>
      </c>
      <c r="Y37" s="16">
        <f t="shared" si="13"/>
        <v>256</v>
      </c>
      <c r="Z37" s="35">
        <f t="shared" si="14"/>
        <v>1</v>
      </c>
      <c r="AA37" s="14"/>
      <c r="AB37" s="88"/>
    </row>
    <row r="38" spans="1:30" ht="79.5" customHeight="1" x14ac:dyDescent="0.2">
      <c r="A38" s="3"/>
      <c r="B38" s="74"/>
      <c r="C38" s="75"/>
      <c r="D38" s="76"/>
      <c r="E38" s="36" t="s">
        <v>72</v>
      </c>
      <c r="F38" s="26"/>
      <c r="G38" s="18" t="s">
        <v>21</v>
      </c>
      <c r="H38" s="97">
        <v>100</v>
      </c>
      <c r="I38" s="97">
        <v>172</v>
      </c>
      <c r="J38" s="71" t="s">
        <v>90</v>
      </c>
      <c r="K38" s="102">
        <v>38</v>
      </c>
      <c r="L38" s="103">
        <v>27</v>
      </c>
      <c r="M38" s="112">
        <v>34</v>
      </c>
      <c r="N38" s="16">
        <f>+J38+K38+L38+M38</f>
        <v>99</v>
      </c>
      <c r="O38" s="103">
        <v>34</v>
      </c>
      <c r="P38" s="103">
        <v>15</v>
      </c>
      <c r="Q38" s="103" t="s">
        <v>90</v>
      </c>
      <c r="R38" s="145" t="s">
        <v>90</v>
      </c>
      <c r="S38" s="16">
        <f t="shared" si="15"/>
        <v>49</v>
      </c>
      <c r="T38" s="71"/>
      <c r="U38" s="71"/>
      <c r="V38" s="16"/>
      <c r="W38" s="71"/>
      <c r="X38" s="16">
        <f t="shared" si="12"/>
        <v>0</v>
      </c>
      <c r="Y38" s="16">
        <f t="shared" si="13"/>
        <v>148</v>
      </c>
      <c r="Z38" s="35">
        <f t="shared" si="14"/>
        <v>0.86046511627906974</v>
      </c>
      <c r="AA38" s="14"/>
      <c r="AB38" s="89"/>
    </row>
    <row r="39" spans="1:30" x14ac:dyDescent="0.2">
      <c r="H39" s="113"/>
      <c r="I39" s="113"/>
    </row>
    <row r="40" spans="1:30" ht="48.75" customHeight="1" x14ac:dyDescent="0.2">
      <c r="A40" s="23"/>
      <c r="B40" s="220" t="s">
        <v>45</v>
      </c>
      <c r="C40" s="221"/>
      <c r="D40" s="222"/>
      <c r="E40" s="155" t="s">
        <v>53</v>
      </c>
      <c r="F40" s="156"/>
      <c r="G40" s="156"/>
      <c r="H40" s="156"/>
      <c r="I40" s="156"/>
      <c r="J40" s="156"/>
      <c r="K40" s="156"/>
      <c r="L40" s="156"/>
      <c r="M40" s="156"/>
      <c r="N40" s="156"/>
      <c r="O40" s="156"/>
      <c r="P40" s="156"/>
      <c r="Q40" s="156"/>
      <c r="R40" s="156"/>
      <c r="S40" s="156"/>
      <c r="T40" s="156"/>
      <c r="U40" s="156"/>
      <c r="V40" s="156"/>
      <c r="W40" s="156"/>
      <c r="X40" s="156"/>
      <c r="Y40" s="156"/>
      <c r="Z40" s="156"/>
      <c r="AA40" s="156"/>
      <c r="AB40" s="157"/>
    </row>
    <row r="41" spans="1:30" ht="66.75" customHeight="1" x14ac:dyDescent="0.2">
      <c r="A41" s="20">
        <v>2</v>
      </c>
      <c r="B41" s="181" t="s">
        <v>76</v>
      </c>
      <c r="C41" s="182"/>
      <c r="D41" s="183"/>
      <c r="E41" s="17"/>
      <c r="F41" s="3"/>
      <c r="G41" s="9" t="s">
        <v>18</v>
      </c>
      <c r="H41" s="96">
        <f>SUM(H42:H43)</f>
        <v>1748</v>
      </c>
      <c r="I41" s="96">
        <f>+I42+I43</f>
        <v>4497</v>
      </c>
      <c r="J41" s="69" t="s">
        <v>90</v>
      </c>
      <c r="K41" s="69" t="s">
        <v>90</v>
      </c>
      <c r="L41" s="69" t="s">
        <v>90</v>
      </c>
      <c r="M41" s="118">
        <v>810</v>
      </c>
      <c r="N41" s="119">
        <f>SUM(J41:M41)</f>
        <v>810</v>
      </c>
      <c r="O41" s="84">
        <v>75</v>
      </c>
      <c r="P41" s="84">
        <v>294</v>
      </c>
      <c r="Q41" s="84">
        <f>+Q42+Q43</f>
        <v>622</v>
      </c>
      <c r="R41" s="132">
        <f>+R42+R43</f>
        <v>1132</v>
      </c>
      <c r="S41" s="30">
        <f>SUM(O41:R41)</f>
        <v>2123</v>
      </c>
      <c r="T41" s="69"/>
      <c r="U41" s="12"/>
      <c r="V41" s="69"/>
      <c r="W41" s="69"/>
      <c r="X41" s="30">
        <f>SUM(T41:W41)</f>
        <v>0</v>
      </c>
      <c r="Y41" s="120">
        <f>SUM(N41+S41+X41)</f>
        <v>2933</v>
      </c>
      <c r="Z41" s="35">
        <f>SUM(Y41/I41)</f>
        <v>0.65221258616855682</v>
      </c>
      <c r="AA41" s="6">
        <v>1500000</v>
      </c>
      <c r="AB41" s="25" t="s">
        <v>62</v>
      </c>
    </row>
    <row r="42" spans="1:30" ht="44.25" customHeight="1" x14ac:dyDescent="0.2">
      <c r="A42" s="4"/>
      <c r="B42" s="170"/>
      <c r="C42" s="170"/>
      <c r="D42" s="170"/>
      <c r="E42" s="36" t="s">
        <v>77</v>
      </c>
      <c r="F42" s="26"/>
      <c r="G42" s="12" t="s">
        <v>18</v>
      </c>
      <c r="H42" s="96">
        <v>1000</v>
      </c>
      <c r="I42" s="96">
        <v>3255</v>
      </c>
      <c r="J42" s="69" t="s">
        <v>90</v>
      </c>
      <c r="K42" s="69" t="s">
        <v>90</v>
      </c>
      <c r="L42" s="69" t="s">
        <v>90</v>
      </c>
      <c r="M42" s="108">
        <v>810</v>
      </c>
      <c r="N42" s="119">
        <f>SUM(J42:M42)</f>
        <v>810</v>
      </c>
      <c r="O42" s="84">
        <v>75</v>
      </c>
      <c r="P42" s="84">
        <v>294</v>
      </c>
      <c r="Q42" s="84">
        <v>254</v>
      </c>
      <c r="R42" s="132">
        <v>925</v>
      </c>
      <c r="S42" s="30">
        <f>SUM(O42:R42)</f>
        <v>1548</v>
      </c>
      <c r="T42" s="69"/>
      <c r="U42" s="12"/>
      <c r="V42" s="69"/>
      <c r="W42" s="69"/>
      <c r="X42" s="30">
        <f>SUM(T42:W42)</f>
        <v>0</v>
      </c>
      <c r="Y42" s="30">
        <f>SUM(N42+S42+X42)</f>
        <v>2358</v>
      </c>
      <c r="Z42" s="35">
        <f>SUM(Y42/I42)</f>
        <v>0.72442396313364055</v>
      </c>
      <c r="AA42" s="14"/>
      <c r="AB42" s="109"/>
    </row>
    <row r="43" spans="1:30" ht="53.25" customHeight="1" x14ac:dyDescent="0.2">
      <c r="A43" s="4"/>
      <c r="B43" s="170"/>
      <c r="C43" s="170"/>
      <c r="D43" s="170"/>
      <c r="E43" s="36" t="s">
        <v>78</v>
      </c>
      <c r="F43" s="26"/>
      <c r="G43" s="12" t="s">
        <v>18</v>
      </c>
      <c r="H43" s="96">
        <v>748</v>
      </c>
      <c r="I43" s="96">
        <v>1242</v>
      </c>
      <c r="J43" s="69" t="s">
        <v>90</v>
      </c>
      <c r="K43" s="69" t="s">
        <v>90</v>
      </c>
      <c r="L43" s="69" t="s">
        <v>90</v>
      </c>
      <c r="M43" s="116" t="s">
        <v>90</v>
      </c>
      <c r="N43" s="69" t="s">
        <v>90</v>
      </c>
      <c r="O43" s="121" t="s">
        <v>90</v>
      </c>
      <c r="P43" s="84" t="s">
        <v>90</v>
      </c>
      <c r="Q43" s="84">
        <v>368</v>
      </c>
      <c r="R43" s="132">
        <v>207</v>
      </c>
      <c r="S43" s="30">
        <f>SUM(O43:R43)</f>
        <v>575</v>
      </c>
      <c r="T43" s="69"/>
      <c r="U43" s="12"/>
      <c r="V43" s="69"/>
      <c r="W43" s="69"/>
      <c r="X43" s="30">
        <f>SUM(T43:W43)</f>
        <v>0</v>
      </c>
      <c r="Y43" s="30">
        <f>SUM(N43+S43+X43)</f>
        <v>575</v>
      </c>
      <c r="Z43" s="35">
        <f>SUM(Y43/I43)</f>
        <v>0.46296296296296297</v>
      </c>
      <c r="AA43" s="14"/>
      <c r="AB43" s="110"/>
    </row>
    <row r="44" spans="1:30" ht="60" customHeight="1" x14ac:dyDescent="0.2">
      <c r="A44" s="23"/>
      <c r="B44" s="219" t="s">
        <v>46</v>
      </c>
      <c r="C44" s="219"/>
      <c r="D44" s="219"/>
      <c r="E44" s="155" t="s">
        <v>54</v>
      </c>
      <c r="F44" s="156"/>
      <c r="G44" s="156"/>
      <c r="H44" s="156"/>
      <c r="I44" s="156"/>
      <c r="J44" s="156"/>
      <c r="K44" s="156"/>
      <c r="L44" s="156"/>
      <c r="M44" s="156"/>
      <c r="N44" s="156"/>
      <c r="O44" s="156"/>
      <c r="P44" s="156"/>
      <c r="Q44" s="156"/>
      <c r="R44" s="156"/>
      <c r="S44" s="156"/>
      <c r="T44" s="156"/>
      <c r="U44" s="156"/>
      <c r="V44" s="156"/>
      <c r="W44" s="156"/>
      <c r="X44" s="156"/>
      <c r="Y44" s="156"/>
      <c r="Z44" s="156"/>
      <c r="AA44" s="156"/>
      <c r="AB44" s="157"/>
    </row>
    <row r="45" spans="1:30" ht="96.75" customHeight="1" x14ac:dyDescent="0.2">
      <c r="A45" s="20">
        <v>3</v>
      </c>
      <c r="B45" s="181" t="s">
        <v>79</v>
      </c>
      <c r="C45" s="182"/>
      <c r="D45" s="183"/>
      <c r="E45" s="8"/>
      <c r="F45" s="3"/>
      <c r="G45" s="9" t="s">
        <v>19</v>
      </c>
      <c r="H45" s="96">
        <v>2000</v>
      </c>
      <c r="I45" s="96">
        <f>SUM(I46)</f>
        <v>2572</v>
      </c>
      <c r="J45" s="69" t="s">
        <v>90</v>
      </c>
      <c r="K45" s="69" t="s">
        <v>92</v>
      </c>
      <c r="L45" s="69" t="s">
        <v>93</v>
      </c>
      <c r="M45" s="118">
        <v>153</v>
      </c>
      <c r="N45" s="120">
        <f>+J45+K45+L45+M45:M45</f>
        <v>496</v>
      </c>
      <c r="O45" s="102">
        <v>597</v>
      </c>
      <c r="P45" s="84">
        <v>163</v>
      </c>
      <c r="Q45" s="121">
        <v>687</v>
      </c>
      <c r="R45" s="146">
        <f>+R46</f>
        <v>431</v>
      </c>
      <c r="S45" s="30">
        <f>SUM(O45:R45)</f>
        <v>1878</v>
      </c>
      <c r="T45" s="65"/>
      <c r="U45" s="12"/>
      <c r="V45" s="12"/>
      <c r="W45" s="12"/>
      <c r="X45" s="30">
        <f>SUM(T45:W45)</f>
        <v>0</v>
      </c>
      <c r="Y45" s="120">
        <f>SUM(N45+S45+X45)</f>
        <v>2374</v>
      </c>
      <c r="Z45" s="35">
        <f>SUM(Y45/I45)</f>
        <v>0.92301710730948683</v>
      </c>
      <c r="AA45" s="6">
        <v>2000000</v>
      </c>
      <c r="AB45" s="72" t="s">
        <v>75</v>
      </c>
    </row>
    <row r="46" spans="1:30" ht="78.75" customHeight="1" x14ac:dyDescent="0.2">
      <c r="A46" s="20"/>
      <c r="B46" s="60"/>
      <c r="C46" s="61"/>
      <c r="D46" s="62"/>
      <c r="E46" s="79" t="s">
        <v>79</v>
      </c>
      <c r="F46" s="26"/>
      <c r="G46" s="12" t="s">
        <v>18</v>
      </c>
      <c r="H46" s="96">
        <v>2000</v>
      </c>
      <c r="I46" s="96">
        <f>2000+572</f>
        <v>2572</v>
      </c>
      <c r="J46" s="69" t="s">
        <v>90</v>
      </c>
      <c r="K46" s="69">
        <f>250+13</f>
        <v>263</v>
      </c>
      <c r="L46" s="121">
        <v>80</v>
      </c>
      <c r="M46" s="116" t="s">
        <v>91</v>
      </c>
      <c r="N46" s="16">
        <f>+J46+K46+L46+M46</f>
        <v>496</v>
      </c>
      <c r="O46" s="103">
        <v>597</v>
      </c>
      <c r="P46" s="103">
        <v>163</v>
      </c>
      <c r="Q46" s="103">
        <v>687</v>
      </c>
      <c r="R46" s="145">
        <v>431</v>
      </c>
      <c r="S46" s="16">
        <f t="shared" ref="S46:S47" si="16">SUM(O46:R46)</f>
        <v>1878</v>
      </c>
      <c r="T46" s="71"/>
      <c r="U46" s="71"/>
      <c r="V46" s="16"/>
      <c r="W46" s="71"/>
      <c r="X46" s="16">
        <f t="shared" ref="X46" si="17">SUM(T46:W46)</f>
        <v>0</v>
      </c>
      <c r="Y46" s="16">
        <f t="shared" ref="Y46:Y47" si="18">SUM(N46+S46+X46)</f>
        <v>2374</v>
      </c>
      <c r="Z46" s="35">
        <f t="shared" ref="Z46:Z47" si="19">SUM(Y46/I46)</f>
        <v>0.92301710730948683</v>
      </c>
      <c r="AA46" s="14"/>
      <c r="AB46" s="109"/>
    </row>
    <row r="47" spans="1:30" ht="42" customHeight="1" x14ac:dyDescent="0.2">
      <c r="A47" s="4"/>
      <c r="B47" s="170"/>
      <c r="C47" s="170"/>
      <c r="D47" s="170"/>
      <c r="E47" s="79" t="s">
        <v>80</v>
      </c>
      <c r="F47" s="26"/>
      <c r="G47" s="18" t="s">
        <v>21</v>
      </c>
      <c r="H47" s="96">
        <v>3</v>
      </c>
      <c r="I47" s="96">
        <v>35</v>
      </c>
      <c r="J47" s="69" t="s">
        <v>90</v>
      </c>
      <c r="K47" s="69" t="s">
        <v>90</v>
      </c>
      <c r="L47" s="69" t="s">
        <v>90</v>
      </c>
      <c r="M47" s="69" t="s">
        <v>90</v>
      </c>
      <c r="N47" s="69" t="s">
        <v>90</v>
      </c>
      <c r="O47" s="121" t="s">
        <v>90</v>
      </c>
      <c r="P47" s="84">
        <v>1</v>
      </c>
      <c r="Q47" s="121" t="s">
        <v>90</v>
      </c>
      <c r="R47" s="146" t="s">
        <v>90</v>
      </c>
      <c r="S47" s="16">
        <f t="shared" si="16"/>
        <v>1</v>
      </c>
      <c r="T47" s="12"/>
      <c r="U47" s="12"/>
      <c r="V47" s="12"/>
      <c r="W47" s="12"/>
      <c r="X47" s="30">
        <f>SUM(T47:W47)</f>
        <v>0</v>
      </c>
      <c r="Y47" s="16">
        <f t="shared" si="18"/>
        <v>1</v>
      </c>
      <c r="Z47" s="35">
        <f t="shared" si="19"/>
        <v>2.8571428571428571E-2</v>
      </c>
      <c r="AA47" s="14"/>
      <c r="AB47" s="110"/>
    </row>
    <row r="48" spans="1:30" ht="18.75" x14ac:dyDescent="0.2">
      <c r="A48" s="216" t="s">
        <v>81</v>
      </c>
      <c r="B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8"/>
    </row>
    <row r="49" spans="5:22" ht="36" customHeight="1" x14ac:dyDescent="0.2">
      <c r="H49" s="7"/>
      <c r="I49" s="7"/>
      <c r="Q49" s="136"/>
    </row>
    <row r="50" spans="5:22" ht="36" customHeight="1" x14ac:dyDescent="0.2">
      <c r="H50" s="73"/>
      <c r="I50" s="7"/>
      <c r="Q50" s="136"/>
    </row>
    <row r="51" spans="5:22" ht="36" customHeight="1" x14ac:dyDescent="0.25">
      <c r="E51" s="80"/>
      <c r="H51" s="7"/>
      <c r="I51" s="7"/>
      <c r="Q51" s="136"/>
    </row>
    <row r="52" spans="5:22" ht="36" customHeight="1" x14ac:dyDescent="0.2">
      <c r="N52" s="31"/>
      <c r="Q52" s="136"/>
      <c r="S52" s="135"/>
      <c r="V52" s="31"/>
    </row>
    <row r="53" spans="5:22" ht="36" customHeight="1" x14ac:dyDescent="0.2">
      <c r="H53" s="101"/>
      <c r="I53" s="101"/>
      <c r="N53" s="77"/>
      <c r="Q53" s="136"/>
    </row>
    <row r="54" spans="5:22" ht="36" customHeight="1" x14ac:dyDescent="0.2">
      <c r="Q54" s="136"/>
      <c r="S54" s="31"/>
      <c r="U54" s="31"/>
      <c r="V54" s="31"/>
    </row>
    <row r="55" spans="5:22" ht="36" customHeight="1" x14ac:dyDescent="0.2">
      <c r="K55" s="31"/>
      <c r="Q55" s="136"/>
    </row>
    <row r="56" spans="5:22" ht="36" customHeight="1" x14ac:dyDescent="0.2">
      <c r="O56" s="135" t="s">
        <v>57</v>
      </c>
      <c r="Q56" s="136"/>
    </row>
    <row r="57" spans="5:22" ht="36" customHeight="1" x14ac:dyDescent="0.2"/>
    <row r="58" spans="5:22" ht="36" customHeight="1" x14ac:dyDescent="0.2"/>
    <row r="59" spans="5:22" ht="36" customHeight="1" x14ac:dyDescent="0.2"/>
    <row r="60" spans="5:22" ht="36" customHeight="1" x14ac:dyDescent="0.2"/>
    <row r="61" spans="5:22" ht="36" customHeight="1" x14ac:dyDescent="0.2"/>
    <row r="62" spans="5:22" ht="36" customHeight="1" x14ac:dyDescent="0.2"/>
    <row r="63" spans="5:22" ht="36" customHeight="1" x14ac:dyDescent="0.2"/>
    <row r="64" spans="5:22" ht="36" customHeight="1" x14ac:dyDescent="0.2"/>
    <row r="65" ht="36" customHeight="1" x14ac:dyDescent="0.2"/>
    <row r="66" ht="36" customHeight="1" x14ac:dyDescent="0.2"/>
    <row r="67" ht="36" customHeight="1" x14ac:dyDescent="0.2"/>
    <row r="68" ht="36" customHeight="1" x14ac:dyDescent="0.2"/>
    <row r="69" ht="36" customHeight="1" x14ac:dyDescent="0.2"/>
    <row r="70" ht="36" customHeight="1" x14ac:dyDescent="0.2"/>
    <row r="71" ht="36" customHeight="1" x14ac:dyDescent="0.2"/>
    <row r="72" ht="36" customHeight="1" x14ac:dyDescent="0.2"/>
    <row r="73" ht="36" customHeight="1" x14ac:dyDescent="0.2"/>
    <row r="74" ht="36" customHeight="1" x14ac:dyDescent="0.2"/>
    <row r="75" ht="36" customHeight="1" x14ac:dyDescent="0.2"/>
    <row r="76" ht="36" customHeight="1" x14ac:dyDescent="0.2"/>
    <row r="77" ht="36" customHeight="1" x14ac:dyDescent="0.2"/>
    <row r="78" ht="36" customHeight="1" x14ac:dyDescent="0.2"/>
    <row r="79" ht="36" customHeight="1" x14ac:dyDescent="0.2"/>
    <row r="80" ht="36" customHeight="1" x14ac:dyDescent="0.2"/>
    <row r="81" ht="36" customHeight="1" x14ac:dyDescent="0.2"/>
    <row r="82" ht="36" customHeight="1" x14ac:dyDescent="0.2"/>
    <row r="83" ht="36" customHeight="1" x14ac:dyDescent="0.2"/>
    <row r="84" ht="36" customHeight="1" x14ac:dyDescent="0.2"/>
    <row r="85" ht="36" customHeight="1" x14ac:dyDescent="0.2"/>
    <row r="86" ht="36" customHeight="1" x14ac:dyDescent="0.2"/>
    <row r="87" ht="36" customHeight="1" x14ac:dyDescent="0.2"/>
    <row r="88" ht="36" customHeight="1" x14ac:dyDescent="0.2"/>
    <row r="89" ht="36" customHeight="1" x14ac:dyDescent="0.2"/>
    <row r="90" ht="36" customHeight="1" x14ac:dyDescent="0.2"/>
    <row r="91" ht="36" customHeight="1" x14ac:dyDescent="0.2"/>
    <row r="92" ht="36" customHeight="1" x14ac:dyDescent="0.2"/>
    <row r="93" ht="36" customHeight="1" x14ac:dyDescent="0.2"/>
    <row r="94" ht="36" customHeight="1" x14ac:dyDescent="0.2"/>
    <row r="95" ht="36" customHeight="1" x14ac:dyDescent="0.2"/>
    <row r="96" ht="36" customHeight="1" x14ac:dyDescent="0.2"/>
    <row r="97" ht="36" customHeight="1" x14ac:dyDescent="0.2"/>
    <row r="98" ht="36" customHeight="1" x14ac:dyDescent="0.2"/>
    <row r="99" ht="36" customHeight="1" x14ac:dyDescent="0.2"/>
    <row r="100" ht="36" customHeight="1" x14ac:dyDescent="0.2"/>
    <row r="101" ht="36" customHeight="1" x14ac:dyDescent="0.2"/>
    <row r="102" ht="36" customHeight="1" x14ac:dyDescent="0.2"/>
    <row r="103" ht="36" customHeight="1" x14ac:dyDescent="0.2"/>
    <row r="104" ht="36" customHeight="1" x14ac:dyDescent="0.2"/>
    <row r="105" ht="36" customHeight="1" x14ac:dyDescent="0.2"/>
    <row r="106" ht="36" customHeight="1" x14ac:dyDescent="0.2"/>
    <row r="107" ht="36" customHeight="1" x14ac:dyDescent="0.2"/>
    <row r="108" ht="36" customHeight="1" x14ac:dyDescent="0.2"/>
    <row r="109" ht="36" customHeight="1" x14ac:dyDescent="0.2"/>
    <row r="110" ht="36" customHeight="1" x14ac:dyDescent="0.2"/>
    <row r="111" ht="36" customHeight="1" x14ac:dyDescent="0.2"/>
    <row r="112" ht="36" customHeight="1" x14ac:dyDescent="0.2"/>
    <row r="113" ht="36" customHeight="1" x14ac:dyDescent="0.2"/>
    <row r="114" ht="36" customHeight="1" x14ac:dyDescent="0.2"/>
    <row r="115" ht="36" customHeight="1" x14ac:dyDescent="0.2"/>
    <row r="116" ht="36" customHeight="1" x14ac:dyDescent="0.2"/>
    <row r="117" ht="36" customHeight="1" x14ac:dyDescent="0.2"/>
    <row r="118" ht="36" customHeight="1" x14ac:dyDescent="0.2"/>
    <row r="119" ht="36" customHeight="1" x14ac:dyDescent="0.2"/>
    <row r="120" ht="36" customHeight="1" x14ac:dyDescent="0.2"/>
    <row r="121" ht="36" customHeight="1" x14ac:dyDescent="0.2"/>
    <row r="122" ht="36" customHeight="1" x14ac:dyDescent="0.2"/>
    <row r="123" ht="36" customHeight="1" x14ac:dyDescent="0.2"/>
    <row r="124" ht="36" customHeight="1" x14ac:dyDescent="0.2"/>
    <row r="125" ht="36" customHeight="1" x14ac:dyDescent="0.2"/>
    <row r="126" ht="36" customHeight="1" x14ac:dyDescent="0.2"/>
    <row r="127" ht="36" customHeight="1" x14ac:dyDescent="0.2"/>
    <row r="128" ht="36" customHeight="1" x14ac:dyDescent="0.2"/>
    <row r="129" ht="36" customHeight="1" x14ac:dyDescent="0.2"/>
    <row r="130" ht="36" customHeight="1" x14ac:dyDescent="0.2"/>
    <row r="131" ht="36" customHeight="1" x14ac:dyDescent="0.2"/>
    <row r="132" ht="36" customHeight="1" x14ac:dyDescent="0.2"/>
    <row r="133" ht="36" customHeight="1" x14ac:dyDescent="0.2"/>
    <row r="134" ht="36" customHeight="1" x14ac:dyDescent="0.2"/>
    <row r="135" ht="36" customHeight="1" x14ac:dyDescent="0.2"/>
    <row r="136" ht="36" customHeight="1" x14ac:dyDescent="0.2"/>
    <row r="137" ht="36" customHeight="1" x14ac:dyDescent="0.2"/>
    <row r="138" ht="36" customHeight="1" x14ac:dyDescent="0.2"/>
    <row r="139" ht="36" customHeight="1" x14ac:dyDescent="0.2"/>
    <row r="140" ht="36" customHeight="1" x14ac:dyDescent="0.2"/>
    <row r="141" ht="36" customHeight="1" x14ac:dyDescent="0.2"/>
    <row r="142" ht="36" customHeight="1" x14ac:dyDescent="0.2"/>
    <row r="143" ht="36" customHeight="1" x14ac:dyDescent="0.2"/>
    <row r="144" ht="36" customHeight="1" x14ac:dyDescent="0.2"/>
    <row r="145" ht="36" customHeight="1" x14ac:dyDescent="0.2"/>
    <row r="146" ht="36" customHeight="1" x14ac:dyDescent="0.2"/>
    <row r="147" ht="36" customHeight="1" x14ac:dyDescent="0.2"/>
    <row r="148" ht="36" customHeight="1" x14ac:dyDescent="0.2"/>
    <row r="149" ht="36" customHeight="1" x14ac:dyDescent="0.2"/>
    <row r="150" ht="36" customHeight="1" x14ac:dyDescent="0.2"/>
    <row r="151" ht="36" customHeight="1" x14ac:dyDescent="0.2"/>
    <row r="152" ht="36" customHeight="1" x14ac:dyDescent="0.2"/>
    <row r="153" ht="36" customHeight="1" x14ac:dyDescent="0.2"/>
    <row r="154" ht="36" customHeight="1" x14ac:dyDescent="0.2"/>
    <row r="155" ht="36" customHeight="1" x14ac:dyDescent="0.2"/>
    <row r="156" ht="36" customHeight="1" x14ac:dyDescent="0.2"/>
    <row r="157" ht="36" customHeight="1" x14ac:dyDescent="0.2"/>
    <row r="158" ht="36" customHeight="1" x14ac:dyDescent="0.2"/>
    <row r="159" ht="36" customHeight="1" x14ac:dyDescent="0.2"/>
    <row r="160" ht="36" customHeight="1" x14ac:dyDescent="0.2"/>
    <row r="161" ht="36" customHeight="1" x14ac:dyDescent="0.2"/>
    <row r="162" ht="36" customHeight="1" x14ac:dyDescent="0.2"/>
    <row r="163" ht="36" customHeight="1" x14ac:dyDescent="0.2"/>
    <row r="164" ht="36" customHeight="1" x14ac:dyDescent="0.2"/>
    <row r="165" ht="36" customHeight="1" x14ac:dyDescent="0.2"/>
    <row r="166" ht="36" customHeight="1" x14ac:dyDescent="0.2"/>
    <row r="167" ht="36" customHeight="1" x14ac:dyDescent="0.2"/>
    <row r="168" ht="36" customHeight="1" x14ac:dyDescent="0.2"/>
    <row r="169" ht="36" customHeight="1" x14ac:dyDescent="0.2"/>
    <row r="170" ht="36" customHeight="1" x14ac:dyDescent="0.2"/>
    <row r="171" ht="36" customHeight="1" x14ac:dyDescent="0.2"/>
    <row r="172" ht="36" customHeight="1" x14ac:dyDescent="0.2"/>
    <row r="173" ht="36" customHeight="1" x14ac:dyDescent="0.2"/>
    <row r="174" ht="36" customHeight="1" x14ac:dyDescent="0.2"/>
    <row r="175" ht="36" customHeight="1" x14ac:dyDescent="0.2"/>
    <row r="176" ht="36" customHeight="1" x14ac:dyDescent="0.2"/>
    <row r="177" ht="36" customHeight="1" x14ac:dyDescent="0.2"/>
    <row r="178" ht="36" customHeight="1" x14ac:dyDescent="0.2"/>
    <row r="179" ht="36" customHeight="1" x14ac:dyDescent="0.2"/>
    <row r="180" ht="36" customHeight="1" x14ac:dyDescent="0.2"/>
    <row r="181" ht="36" customHeight="1" x14ac:dyDescent="0.2"/>
    <row r="182" ht="36" customHeight="1" x14ac:dyDescent="0.2"/>
    <row r="183" ht="36" customHeight="1" x14ac:dyDescent="0.2"/>
    <row r="184" ht="36" customHeight="1" x14ac:dyDescent="0.2"/>
    <row r="185" ht="36" customHeight="1" x14ac:dyDescent="0.2"/>
    <row r="186" ht="36" customHeight="1" x14ac:dyDescent="0.2"/>
    <row r="187" ht="36" customHeight="1" x14ac:dyDescent="0.2"/>
    <row r="188" ht="36" customHeight="1" x14ac:dyDescent="0.2"/>
    <row r="189" ht="36" customHeight="1" x14ac:dyDescent="0.2"/>
    <row r="190" ht="36" customHeight="1" x14ac:dyDescent="0.2"/>
    <row r="191" ht="36" customHeight="1" x14ac:dyDescent="0.2"/>
    <row r="192" ht="36" customHeight="1" x14ac:dyDescent="0.2"/>
    <row r="193" ht="36" customHeight="1" x14ac:dyDescent="0.2"/>
    <row r="194" ht="36" customHeight="1" x14ac:dyDescent="0.2"/>
    <row r="195" ht="36" customHeight="1" x14ac:dyDescent="0.2"/>
    <row r="196" ht="36" customHeight="1" x14ac:dyDescent="0.2"/>
    <row r="197" ht="36" customHeight="1" x14ac:dyDescent="0.2"/>
    <row r="198" ht="36" customHeight="1" x14ac:dyDescent="0.2"/>
    <row r="199" ht="36" customHeight="1" x14ac:dyDescent="0.2"/>
    <row r="200" ht="36" customHeight="1" x14ac:dyDescent="0.2"/>
    <row r="201" ht="36" customHeight="1" x14ac:dyDescent="0.2"/>
    <row r="202" ht="36" customHeight="1" x14ac:dyDescent="0.2"/>
    <row r="203" ht="36" customHeight="1" x14ac:dyDescent="0.2"/>
    <row r="204" ht="36" customHeight="1" x14ac:dyDescent="0.2"/>
    <row r="205" ht="36" customHeight="1" x14ac:dyDescent="0.2"/>
    <row r="206" ht="36" customHeight="1" x14ac:dyDescent="0.2"/>
    <row r="207" ht="36" customHeight="1" x14ac:dyDescent="0.2"/>
    <row r="208" ht="36" customHeight="1" x14ac:dyDescent="0.2"/>
    <row r="209" ht="36" customHeight="1" x14ac:dyDescent="0.2"/>
    <row r="210" ht="36" customHeight="1" x14ac:dyDescent="0.2"/>
    <row r="211" ht="36" customHeight="1" x14ac:dyDescent="0.2"/>
    <row r="212" ht="36" customHeight="1" x14ac:dyDescent="0.2"/>
    <row r="213" ht="36" customHeight="1" x14ac:dyDescent="0.2"/>
    <row r="214" ht="36" customHeight="1" x14ac:dyDescent="0.2"/>
    <row r="215" ht="36" customHeight="1" x14ac:dyDescent="0.2"/>
    <row r="216" ht="36" customHeight="1" x14ac:dyDescent="0.2"/>
    <row r="217" ht="36" customHeight="1" x14ac:dyDescent="0.2"/>
    <row r="218" ht="36" customHeight="1" x14ac:dyDescent="0.2"/>
    <row r="219" ht="36" customHeight="1" x14ac:dyDescent="0.2"/>
    <row r="220" ht="36" customHeight="1" x14ac:dyDescent="0.2"/>
    <row r="221" ht="36" customHeight="1" x14ac:dyDescent="0.2"/>
    <row r="222" ht="36" customHeight="1" x14ac:dyDescent="0.2"/>
    <row r="223" ht="36" customHeight="1" x14ac:dyDescent="0.2"/>
    <row r="224" ht="36" customHeight="1" x14ac:dyDescent="0.2"/>
    <row r="225" ht="36" customHeight="1" x14ac:dyDescent="0.2"/>
    <row r="226" ht="36" customHeight="1" x14ac:dyDescent="0.2"/>
    <row r="227" ht="36" customHeight="1" x14ac:dyDescent="0.2"/>
    <row r="228" ht="36" customHeight="1" x14ac:dyDescent="0.2"/>
    <row r="229" ht="36" customHeight="1" x14ac:dyDescent="0.2"/>
    <row r="230" ht="36" customHeight="1" x14ac:dyDescent="0.2"/>
    <row r="231" ht="36" customHeight="1" x14ac:dyDescent="0.2"/>
    <row r="232" ht="36" customHeight="1" x14ac:dyDescent="0.2"/>
    <row r="233" ht="36" customHeight="1" x14ac:dyDescent="0.2"/>
  </sheetData>
  <mergeCells count="56">
    <mergeCell ref="AB34:AB35"/>
    <mergeCell ref="A48:AB48"/>
    <mergeCell ref="B44:D44"/>
    <mergeCell ref="B41:D41"/>
    <mergeCell ref="B40:D40"/>
    <mergeCell ref="B47:D47"/>
    <mergeCell ref="B45:D45"/>
    <mergeCell ref="B42:D42"/>
    <mergeCell ref="B43:D43"/>
    <mergeCell ref="E40:AB40"/>
    <mergeCell ref="E44:AB44"/>
    <mergeCell ref="B34:D34"/>
    <mergeCell ref="A1:AB1"/>
    <mergeCell ref="A4:C4"/>
    <mergeCell ref="D5:AB5"/>
    <mergeCell ref="D6:AB6"/>
    <mergeCell ref="A6:C6"/>
    <mergeCell ref="A2:AB2"/>
    <mergeCell ref="A3:C3"/>
    <mergeCell ref="A5:C5"/>
    <mergeCell ref="D3:AB3"/>
    <mergeCell ref="D4:AB4"/>
    <mergeCell ref="B33:D33"/>
    <mergeCell ref="A14:D14"/>
    <mergeCell ref="B27:D27"/>
    <mergeCell ref="B22:D22"/>
    <mergeCell ref="B18:D18"/>
    <mergeCell ref="B24:D24"/>
    <mergeCell ref="B17:D17"/>
    <mergeCell ref="A15:D15"/>
    <mergeCell ref="B19:D19"/>
    <mergeCell ref="B16:AB16"/>
    <mergeCell ref="E31:AB31"/>
    <mergeCell ref="B23:D23"/>
    <mergeCell ref="AB19:AB21"/>
    <mergeCell ref="A32:D32"/>
    <mergeCell ref="A30:AA30"/>
    <mergeCell ref="E32:AB32"/>
    <mergeCell ref="A31:D31"/>
    <mergeCell ref="B28:D28"/>
    <mergeCell ref="B25:D25"/>
    <mergeCell ref="A13:AA13"/>
    <mergeCell ref="E15:AB15"/>
    <mergeCell ref="B29:D29"/>
    <mergeCell ref="A11:D11"/>
    <mergeCell ref="A12:D12"/>
    <mergeCell ref="E12:AB12"/>
    <mergeCell ref="E14:AB14"/>
    <mergeCell ref="A7:AB7"/>
    <mergeCell ref="A8:D8"/>
    <mergeCell ref="A9:D9"/>
    <mergeCell ref="E9:AB9"/>
    <mergeCell ref="E11:AB11"/>
    <mergeCell ref="A10:D10"/>
    <mergeCell ref="E8:AB8"/>
    <mergeCell ref="E10:AB10"/>
  </mergeCells>
  <printOptions horizontalCentered="1"/>
  <pageMargins left="0.7" right="0.7" top="0.75" bottom="0.75" header="0.3" footer="0.3"/>
  <pageSetup scale="49" orientation="landscape" r:id="rId1"/>
  <headerFooter>
    <oddFooter>&amp;C&amp;9PLAN OPERATIVO ANUAL, 2025
&amp;P</oddFooter>
  </headerFooter>
  <rowBreaks count="2" manualBreakCount="2">
    <brk id="23" max="27" man="1"/>
    <brk id="36" min="3"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EJECUCION</vt:lpstr>
      <vt:lpstr>EJECUCION!Área_de_impresión</vt:lpstr>
      <vt:lpstr>EJECUCION!Títulos_a_imprimir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Irma Fidelia Samayoa Galindo</cp:lastModifiedBy>
  <cp:lastPrinted>2025-09-05T14:36:57Z</cp:lastPrinted>
  <dcterms:created xsi:type="dcterms:W3CDTF">2019-01-08T14:24:40Z</dcterms:created>
  <dcterms:modified xsi:type="dcterms:W3CDTF">2026-06-02T16:03:04Z</dcterms:modified>
</cp:coreProperties>
</file>