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galindo\Documents\2026\INFORMACIÓN PÚBLICA POA\REQUERIMIENTO 22 MAYO\"/>
    </mc:Choice>
  </mc:AlternateContent>
  <bookViews>
    <workbookView xWindow="0" yWindow="0" windowWidth="23040" windowHeight="8208"/>
  </bookViews>
  <sheets>
    <sheet name="EJECUCION" sheetId="1" r:id="rId1"/>
  </sheets>
  <definedNames>
    <definedName name="_xlnm.Print_Area" localSheetId="0">EJECUCION!$A$1:$AC$38</definedName>
    <definedName name="_xlnm.Print_Titles" localSheetId="0">EJECUCION!$16:$16</definedName>
  </definedNames>
  <calcPr calcId="162913"/>
</workbook>
</file>

<file path=xl/calcChain.xml><?xml version="1.0" encoding="utf-8"?>
<calcChain xmlns="http://schemas.openxmlformats.org/spreadsheetml/2006/main">
  <c r="AB17" i="1" l="1"/>
  <c r="V33" i="1"/>
  <c r="V17" i="1" s="1"/>
  <c r="W33" i="1"/>
  <c r="X33" i="1"/>
  <c r="U33" i="1"/>
  <c r="V28" i="1"/>
  <c r="W28" i="1"/>
  <c r="X28" i="1"/>
  <c r="U28" i="1"/>
  <c r="Y28" i="1" s="1"/>
  <c r="V24" i="1"/>
  <c r="W24" i="1"/>
  <c r="X24" i="1"/>
  <c r="U24" i="1"/>
  <c r="Y27" i="1"/>
  <c r="Y26" i="1"/>
  <c r="Y25" i="1"/>
  <c r="Y23" i="1"/>
  <c r="Y22" i="1"/>
  <c r="Y20" i="1"/>
  <c r="Y19" i="1"/>
  <c r="Y18" i="1"/>
  <c r="X17" i="1" l="1"/>
  <c r="W17" i="1"/>
  <c r="U17" i="1"/>
  <c r="Y24" i="1"/>
  <c r="J36" i="1"/>
  <c r="J35" i="1"/>
  <c r="J31" i="1"/>
  <c r="J26" i="1"/>
  <c r="J25" i="1"/>
  <c r="Y17" i="1" l="1"/>
  <c r="AF33" i="1"/>
  <c r="AF28" i="1"/>
  <c r="AF24" i="1"/>
  <c r="AF17" i="1" s="1"/>
  <c r="AE33" i="1" l="1"/>
  <c r="AE28" i="1"/>
  <c r="AE24" i="1"/>
  <c r="AE17" i="1" s="1"/>
  <c r="J19" i="1" l="1"/>
  <c r="T37" i="1" l="1"/>
  <c r="T30" i="1"/>
  <c r="T31" i="1"/>
  <c r="T32" i="1"/>
  <c r="Q33" i="1" l="1"/>
  <c r="R33" i="1"/>
  <c r="S33" i="1"/>
  <c r="P33" i="1"/>
  <c r="Q28" i="1"/>
  <c r="R28" i="1"/>
  <c r="S28" i="1"/>
  <c r="P28" i="1"/>
  <c r="Q18" i="1"/>
  <c r="Q24" i="1"/>
  <c r="R24" i="1"/>
  <c r="S24" i="1"/>
  <c r="P24" i="1"/>
  <c r="P18" i="1"/>
  <c r="O18" i="1"/>
  <c r="R18" i="1"/>
  <c r="S18" i="1"/>
  <c r="T18" i="1"/>
  <c r="T24" i="1" l="1"/>
  <c r="T33" i="1"/>
  <c r="T28" i="1"/>
  <c r="Q17" i="1"/>
  <c r="R17" i="1"/>
  <c r="P17" i="1"/>
  <c r="K18" i="1"/>
  <c r="L18" i="1"/>
  <c r="M18" i="1"/>
  <c r="S17" i="1" l="1"/>
  <c r="N24" i="1"/>
  <c r="O25" i="1" l="1"/>
  <c r="O26" i="1"/>
  <c r="J33" i="1" l="1"/>
  <c r="J28" i="1"/>
  <c r="J24" i="1"/>
  <c r="J18" i="1"/>
  <c r="I17" i="1"/>
  <c r="J17" i="1" l="1"/>
  <c r="M33" i="1"/>
  <c r="N33" i="1"/>
  <c r="K33" i="1"/>
  <c r="L33" i="1"/>
  <c r="M28" i="1"/>
  <c r="N28" i="1"/>
  <c r="L28" i="1"/>
  <c r="O27" i="1" l="1"/>
  <c r="Y21" i="1" l="1"/>
  <c r="Y29" i="1"/>
  <c r="Y30" i="1"/>
  <c r="Y31" i="1"/>
  <c r="Y32" i="1"/>
  <c r="Y33" i="1"/>
  <c r="Y34" i="1"/>
  <c r="Y35" i="1"/>
  <c r="Y36" i="1"/>
  <c r="Y37" i="1"/>
  <c r="L24" i="1"/>
  <c r="M24" i="1"/>
  <c r="K24" i="1"/>
  <c r="O28" i="1"/>
  <c r="Z28" i="1" s="1"/>
  <c r="O29" i="1"/>
  <c r="O30" i="1"/>
  <c r="O31" i="1"/>
  <c r="O32" i="1"/>
  <c r="O33" i="1"/>
  <c r="O34" i="1"/>
  <c r="O36" i="1"/>
  <c r="O37" i="1"/>
  <c r="N18" i="1"/>
  <c r="Z37" i="1" l="1"/>
  <c r="Z18" i="1"/>
  <c r="M17" i="1"/>
  <c r="O24" i="1"/>
  <c r="Z24" i="1" s="1"/>
  <c r="Z32" i="1"/>
  <c r="L17" i="1"/>
  <c r="K17" i="1"/>
  <c r="Z31" i="1"/>
  <c r="N17" i="1"/>
  <c r="Z30" i="1"/>
  <c r="T35" i="1"/>
  <c r="Z35" i="1" s="1"/>
  <c r="AA35" i="1" s="1"/>
  <c r="T29" i="1"/>
  <c r="Z29" i="1" s="1"/>
  <c r="AA29" i="1" s="1"/>
  <c r="AA31" i="1" l="1"/>
  <c r="T34" i="1" l="1"/>
  <c r="Z34" i="1" s="1"/>
  <c r="Z33" i="1" l="1"/>
  <c r="AA33" i="1" s="1"/>
  <c r="T26" i="1" l="1"/>
  <c r="Z26" i="1" s="1"/>
  <c r="Z21" i="1"/>
  <c r="AA21" i="1" l="1"/>
  <c r="AA26" i="1"/>
  <c r="Z20" i="1" l="1"/>
  <c r="AA20" i="1" s="1"/>
  <c r="O17" i="1" l="1"/>
  <c r="T25" i="1" l="1"/>
  <c r="Z25" i="1" s="1"/>
  <c r="AA25" i="1" s="1"/>
  <c r="T27" i="1"/>
  <c r="Z27" i="1" s="1"/>
  <c r="AA32" i="1"/>
  <c r="AA34" i="1"/>
  <c r="T36" i="1"/>
  <c r="Z36" i="1" s="1"/>
  <c r="AA28" i="1" l="1"/>
  <c r="T17" i="1"/>
  <c r="AA36" i="1"/>
  <c r="AA27" i="1"/>
  <c r="AA37" i="1"/>
  <c r="AA30" i="1"/>
  <c r="Z17" i="1" l="1"/>
  <c r="AA17" i="1" s="1"/>
  <c r="AA24" i="1"/>
  <c r="Z23" i="1" l="1"/>
  <c r="Z19" i="1"/>
  <c r="Z22" i="1"/>
  <c r="AA19" i="1" l="1"/>
  <c r="AA22" i="1"/>
  <c r="AA23" i="1"/>
  <c r="AD18" i="1" l="1"/>
  <c r="AD17" i="1"/>
</calcChain>
</file>

<file path=xl/sharedStrings.xml><?xml version="1.0" encoding="utf-8"?>
<sst xmlns="http://schemas.openxmlformats.org/spreadsheetml/2006/main" count="105" uniqueCount="79">
  <si>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</si>
  <si>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</si>
  <si>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</si>
  <si>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</si>
  <si>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</si>
  <si>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</si>
  <si>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</si>
  <si>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</si>
  <si>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</si>
  <si>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</si>
  <si>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</si>
  <si>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</si>
  <si>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</si>
  <si>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</si>
  <si>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</si>
  <si>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</si>
  <si>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</si>
  <si>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 xml:space="preserve">Entidad 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</si>
  <si>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</si>
  <si>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</si>
  <si>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</si>
  <si>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</si>
  <si>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</si>
  <si>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</si>
  <si>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</si>
  <si>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</si>
  <si>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</si>
  <si>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</si>
  <si>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</si>
  <si>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 Promover la competitividad y mejorar los niveles de productividad a nivel nacional. </t>
  </si>
  <si>
    <t>Servicios de Análisis, Diagnósticos y Proyectos para mejorar la Inversión y Competitividad .</t>
  </si>
  <si>
    <t>No.</t>
  </si>
  <si>
    <t>VISIÓN</t>
  </si>
  <si>
    <t>MISIÓN</t>
  </si>
  <si>
    <t>OBJETIVO ESTRATÉGICO</t>
  </si>
  <si>
    <t xml:space="preserve">INDICADOR </t>
  </si>
  <si>
    <t xml:space="preserve">META VIGENTE  </t>
  </si>
  <si>
    <t>PROGRAMA NACIONAL DE COMPETITIVIDAD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</si>
  <si>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</si>
  <si>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</si>
  <si>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</si>
  <si>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>Eventos de difusión que apoyen la mejora del clima de negocios en Guatemala</t>
  </si>
  <si>
    <t>Identificación y contacto de potenciales inversionistas</t>
  </si>
  <si>
    <t xml:space="preserve">Acompañamiento a las empresas en sus procesos de  reinversión en el país </t>
  </si>
  <si>
    <t xml:space="preserve">Identificar y analizar brechas de competitividad y  proponer acciones que apoyen la reducción de las mismas </t>
  </si>
  <si>
    <t xml:space="preserve">Eventos  que apoyen la mejora de la competitividad en Guatemala </t>
  </si>
  <si>
    <t>Asesoría técnica en trámites o procesos administrativos para el apoyo en el fortalecimiento de la productividad, competitividad y clima de negocios</t>
  </si>
  <si>
    <t xml:space="preserve">Programa nacional participativo, facilitador de los esfuerzos y alianzas interinstitucionales entre sectores de la sociedad, públicos y privados, para hacer de Guatemala un país competitivo, que genere inversión contribuyendo a su desarrollo integral y sostenible, así como a la prosperidad de sus habitantes. </t>
  </si>
  <si>
    <r>
      <t>PROGRAMA 12: PROMOCIÓN DE LA INVERSIÓN Y COMPETENCIA</t>
    </r>
    <r>
      <rPr>
        <b/>
        <sz val="14"/>
        <color theme="0"/>
        <rFont val="Candara"/>
        <family val="2"/>
      </rPr>
      <t xml:space="preserve"> </t>
    </r>
  </si>
  <si>
    <t>Seguimiento  a potenciales inversionistas,  generación de agendas  hechas a la medida y acompañamiento durante la visita en el País.</t>
  </si>
  <si>
    <t>Tasa de crecimiento de la  Inversión Extranjera Directa</t>
  </si>
  <si>
    <t xml:space="preserve">SEGUIMIENTO MENSUAL Y CUATRIMESTRAL DE EJECUCIÓN DE METAS FÍSICAS </t>
  </si>
  <si>
    <t xml:space="preserve">  </t>
  </si>
  <si>
    <t xml:space="preserve">        MINISTERIO DE ECONOMÍA 
MATRIZ DE PLANIFICACIÓN, POA 2025</t>
  </si>
  <si>
    <t>EJECUCIÓN MENSUAL, CUATRIMESTRAL Y ANUAL,  POA 2025</t>
  </si>
  <si>
    <t>PRESUPUESTO VIGENTE 2025     EN  Q.</t>
  </si>
  <si>
    <t xml:space="preserve">% DE EJECUCIÓN
</t>
  </si>
  <si>
    <t xml:space="preserve">Entidades beneficiadas con asistencia técnica para la mejora de la productividad y competitividad 
</t>
  </si>
  <si>
    <t>Entidades asesoradas para el fomento y atracción de inversión y reinversión al país</t>
  </si>
  <si>
    <t xml:space="preserve">Acompañamiento a los inversionistas extranjeros durante el  proceso de instalación de proyectos </t>
  </si>
  <si>
    <t>Divulgación de información durante los eventos de promoción  para la atracción de inversión o reinversión</t>
  </si>
  <si>
    <t xml:space="preserve">Entidades beneficiadas con propuestas de proyectos y / o automatización de sus procesos para la mejora del sector productivo o la mejora en el clima de negocios  </t>
  </si>
  <si>
    <t xml:space="preserve">Elaboración o análisis de propuestas de iniciativas de ley, reglamentos, manuales y/o convenios enfocados a la mejora en el clima de negocios </t>
  </si>
  <si>
    <t xml:space="preserve">Entidades beneficiadas con la implementación de un sistema marco de productividad y competitividad para beneficio de sectores productivos </t>
  </si>
  <si>
    <t xml:space="preserve">Entidades beneficiadas con acciones para la mejora de la productividad, innovación, desarrollo empresarial y/o clima de negocios </t>
  </si>
  <si>
    <t>Entidades nacionales beneficiadas con divulgación de herramientas económicas para el desarrollo empresarial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</si>
  <si>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</si>
  <si>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</si>
  <si>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>Para el 2025, se ha incrementado en US$ 333.55 millones el flujo de inversión extranjera directa al país,  por la mejora por la mejora de la competitividad y  clima de negocios a nivel nacional. (Línea base de US$ 1,261.80 millones en 2021 a US$ 1,595.35 millones en 2025).</t>
  </si>
  <si>
    <t xml:space="preserve">ODS 8:Prioridad 4  Metas Estratégicas de Desarrollo 
</t>
  </si>
  <si>
    <t>Promover el crecimiento económico sostenido, inclusivo y sostenible, el empleo pleno y productivo y el trabajo decente para todos.
Empleo e inversión :MED 6 :En 2032 el crecimiento del PIB real ha sido paulatino y sostenido, hasta alcanzar una tasa no menor del 5.4% a 2032: a) Rango entre 3.4 y 4.4% en el quinquenio 2015-2020 b) Rango entre 4.4 y 5.4% en el quinquenio 2021-2025 . c) No menor del 5.4% en los siguientes años, hasta llegar a 2032.</t>
  </si>
  <si>
    <t>0</t>
  </si>
  <si>
    <t>Documentación, actualización, simplificación  o automatización de trámites y/o procesos administrativos  que impacten el clima de negocios y la competitividad.</t>
  </si>
  <si>
    <t>Acciones que fomenten la competitividad en territorios que tengan mayor potencial para el desarrollo económico y  el incremento de la productividad.</t>
  </si>
  <si>
    <t>Generación de información relevante de apoyo a regiones, actores y sectores productivos.</t>
  </si>
  <si>
    <t xml:space="preserve">Elaboración de estudios o documentos que fomenten la competitividad, las capacidades estratégicas y la inclusión financiera de sectores productivos en Guatemala. </t>
  </si>
  <si>
    <t xml:space="preserve">Atención a potenciales empresas para el desarrollo empresarial sostenible.   </t>
  </si>
  <si>
    <t>METAS EN PROCESO DE SER INCREMENTADAS POR INTRA1 029</t>
  </si>
  <si>
    <t>METAS EN PROCESO DE SER INCREMENTADAS POR INTRA1 021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</si>
</sst>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Candara"/>
      <family val="2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i/>
      <sz val="10"/>
      <color theme="0"/>
      <name val="Times New Roman"/>
      <family val="1"/>
    </font>
    <font>
      <b/>
      <i/>
      <sz val="10"/>
      <color theme="0"/>
      <name val="Candara"/>
      <family val="2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b/>
      <i/>
      <sz val="8"/>
      <name val="Times New Roman"/>
      <family val="1"/>
    </font>
    <font>
      <b/>
      <i/>
      <sz val="14"/>
      <color theme="0"/>
      <name val="Times New Roman"/>
      <family val="1"/>
    </font>
    <font>
      <b/>
      <sz val="14"/>
      <color theme="0"/>
      <name val="Candara"/>
      <family val="2"/>
    </font>
    <font>
      <b/>
      <sz val="10"/>
      <color theme="0"/>
      <name val="Times New Roman"/>
      <family val="1"/>
    </font>
    <font>
      <b/>
      <i/>
      <sz val="7.5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2" fillId="0" borderId="0">
      <alignment vertical="top"/>
    </xf>
    <xf numFmtId="43" fontId="22" fillId="0" borderId="0" applyFont="0" applyFill="0" applyBorder="0" applyAlignment="0" applyProtection="0">
      <alignment vertical="top"/>
    </xf>
    <xf numFmtId="9" fontId="22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0" fontId="1" fillId="0" borderId="1"/>
  </cellStyleXfs>
  <cellXfs count="228">
    <xf numFmtId="0" fontId="0" fillId="0" borderId="0" xfId="0"/>
    <xf numFmtId="0" fontId="4" fillId="0" borderId="0" xfId="1"/>
    <xf numFmtId="0" fontId="4" fillId="2" borderId="0" xfId="1" applyFill="1" applyBorder="1"/>
    <xf numFmtId="0" fontId="4" fillId="2" borderId="1" xfId="1" applyFill="1" applyBorder="1"/>
    <xf numFmtId="0" fontId="4" fillId="0" borderId="1" xfId="1" applyBorder="1"/>
    <xf numFmtId="0" fontId="6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4" fillId="2" borderId="0" xfId="1" applyFill="1"/>
    <xf numFmtId="4" fontId="11" fillId="2" borderId="1" xfId="1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4" fontId="10" fillId="2" borderId="4" xfId="0" applyNumberFormat="1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center" wrapText="1"/>
    </xf>
    <xf numFmtId="0" fontId="4" fillId="0" borderId="4" xfId="1" applyBorder="1" applyAlignment="1">
      <alignment horizontal="center"/>
    </xf>
    <xf numFmtId="0" fontId="17" fillId="7" borderId="1" xfId="1" applyFont="1" applyFill="1" applyBorder="1" applyAlignment="1">
      <alignment horizontal="center" vertical="top" wrapText="1"/>
    </xf>
    <xf numFmtId="0" fontId="4" fillId="5" borderId="0" xfId="1" applyFill="1" applyBorder="1"/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3" fontId="4" fillId="0" borderId="0" xfId="1" applyNumberFormat="1"/>
    <xf numFmtId="0" fontId="4" fillId="0" borderId="0" xfId="1" applyFill="1" applyBorder="1"/>
    <xf numFmtId="0" fontId="17" fillId="9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justify" vertical="top" wrapText="1"/>
    </xf>
    <xf numFmtId="0" fontId="21" fillId="10" borderId="1" xfId="1" applyFont="1" applyFill="1" applyBorder="1" applyAlignment="1">
      <alignment horizontal="center" vertical="center" wrapText="1"/>
    </xf>
    <xf numFmtId="0" fontId="20" fillId="10" borderId="1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vertical="center" wrapText="1"/>
    </xf>
    <xf numFmtId="0" fontId="19" fillId="3" borderId="8" xfId="1" applyFont="1" applyFill="1" applyBorder="1" applyAlignment="1">
      <alignment horizontal="center" vertical="center" wrapText="1"/>
    </xf>
    <xf numFmtId="0" fontId="19" fillId="3" borderId="7" xfId="1" applyFont="1" applyFill="1" applyBorder="1" applyAlignment="1">
      <alignment horizontal="center" vertical="center" wrapText="1"/>
    </xf>
    <xf numFmtId="0" fontId="19" fillId="3" borderId="13" xfId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4" fontId="10" fillId="2" borderId="1" xfId="0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4" fillId="8" borderId="0" xfId="1" applyFill="1"/>
    <xf numFmtId="0" fontId="8" fillId="11" borderId="1" xfId="1" applyFont="1" applyFill="1" applyBorder="1" applyAlignment="1">
      <alignment horizontal="left" vertical="center" wrapText="1"/>
    </xf>
    <xf numFmtId="0" fontId="28" fillId="8" borderId="1" xfId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4" fillId="2" borderId="0" xfId="1" applyNumberFormat="1" applyFill="1"/>
    <xf numFmtId="43" fontId="4" fillId="0" borderId="0" xfId="9" applyFont="1"/>
    <xf numFmtId="1" fontId="3" fillId="2" borderId="1" xfId="1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10" fontId="9" fillId="2" borderId="1" xfId="1" applyNumberFormat="1" applyFont="1" applyFill="1" applyBorder="1" applyAlignment="1">
      <alignment horizontal="center" vertical="center" wrapText="1"/>
    </xf>
    <xf numFmtId="9" fontId="11" fillId="2" borderId="1" xfId="1" applyNumberFormat="1" applyFont="1" applyFill="1" applyBorder="1" applyAlignment="1">
      <alignment horizontal="center" vertical="center" wrapText="1"/>
    </xf>
    <xf numFmtId="3" fontId="11" fillId="2" borderId="1" xfId="1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3" fontId="11" fillId="2" borderId="2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justify" vertical="top" wrapText="1"/>
    </xf>
    <xf numFmtId="0" fontId="4" fillId="12" borderId="1" xfId="1" applyFill="1" applyBorder="1"/>
    <xf numFmtId="3" fontId="10" fillId="12" borderId="1" xfId="0" applyNumberFormat="1" applyFont="1" applyFill="1" applyBorder="1" applyAlignment="1">
      <alignment horizontal="center" vertical="center" wrapText="1"/>
    </xf>
    <xf numFmtId="1" fontId="5" fillId="12" borderId="1" xfId="0" applyNumberFormat="1" applyFont="1" applyFill="1" applyBorder="1" applyAlignment="1">
      <alignment horizontal="center" vertical="center" wrapText="1"/>
    </xf>
    <xf numFmtId="1" fontId="9" fillId="12" borderId="1" xfId="1" applyNumberFormat="1" applyFont="1" applyFill="1" applyBorder="1" applyAlignment="1">
      <alignment horizontal="center" vertical="center" wrapText="1"/>
    </xf>
    <xf numFmtId="3" fontId="9" fillId="12" borderId="1" xfId="1" applyNumberFormat="1" applyFont="1" applyFill="1" applyBorder="1" applyAlignment="1">
      <alignment horizontal="center" vertical="center" wrapText="1"/>
    </xf>
    <xf numFmtId="9" fontId="9" fillId="12" borderId="1" xfId="1" applyNumberFormat="1" applyFont="1" applyFill="1" applyBorder="1" applyAlignment="1">
      <alignment horizontal="center" vertical="center" wrapText="1"/>
    </xf>
    <xf numFmtId="4" fontId="3" fillId="12" borderId="1" xfId="1" applyNumberFormat="1" applyFont="1" applyFill="1" applyBorder="1" applyAlignment="1">
      <alignment horizontal="center" vertical="top" wrapText="1"/>
    </xf>
    <xf numFmtId="1" fontId="5" fillId="12" borderId="1" xfId="1" applyNumberFormat="1" applyFont="1" applyFill="1" applyBorder="1" applyAlignment="1">
      <alignment horizontal="center" vertical="center" wrapText="1"/>
    </xf>
    <xf numFmtId="4" fontId="11" fillId="12" borderId="1" xfId="1" applyNumberFormat="1" applyFont="1" applyFill="1" applyBorder="1" applyAlignment="1">
      <alignment vertical="top" wrapText="1"/>
    </xf>
    <xf numFmtId="4" fontId="9" fillId="2" borderId="1" xfId="1" applyNumberFormat="1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vertical="top" wrapText="1"/>
    </xf>
    <xf numFmtId="3" fontId="5" fillId="1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0" xfId="1" applyFill="1"/>
    <xf numFmtId="3" fontId="4" fillId="0" borderId="0" xfId="1" applyNumberFormat="1" applyFill="1"/>
    <xf numFmtId="0" fontId="4" fillId="0" borderId="0" xfId="1" applyFont="1"/>
    <xf numFmtId="0" fontId="4" fillId="0" borderId="1" xfId="1" applyFont="1" applyBorder="1"/>
    <xf numFmtId="1" fontId="11" fillId="2" borderId="1" xfId="1" applyNumberFormat="1" applyFont="1" applyFill="1" applyBorder="1" applyAlignment="1">
      <alignment horizontal="center" vertical="center" wrapText="1"/>
    </xf>
    <xf numFmtId="1" fontId="5" fillId="1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43" fontId="3" fillId="2" borderId="1" xfId="9" applyFont="1" applyFill="1" applyBorder="1" applyAlignment="1">
      <alignment horizontal="center" vertical="center" wrapText="1"/>
    </xf>
    <xf numFmtId="43" fontId="3" fillId="0" borderId="1" xfId="9" applyFont="1" applyFill="1" applyBorder="1" applyAlignment="1">
      <alignment horizontal="center" vertical="center" wrapText="1"/>
    </xf>
    <xf numFmtId="164" fontId="3" fillId="0" borderId="1" xfId="9" applyNumberFormat="1" applyFont="1" applyFill="1" applyBorder="1" applyAlignment="1">
      <alignment horizontal="center" vertical="center" wrapText="1"/>
    </xf>
    <xf numFmtId="43" fontId="5" fillId="12" borderId="1" xfId="9" applyFont="1" applyFill="1" applyBorder="1" applyAlignment="1">
      <alignment horizontal="center" vertical="center" wrapText="1"/>
    </xf>
    <xf numFmtId="164" fontId="3" fillId="2" borderId="1" xfId="9" applyNumberFormat="1" applyFont="1" applyFill="1" applyBorder="1" applyAlignment="1">
      <alignment horizontal="center" vertical="center" wrapText="1"/>
    </xf>
    <xf numFmtId="164" fontId="5" fillId="2" borderId="1" xfId="9" applyNumberFormat="1" applyFont="1" applyFill="1" applyBorder="1" applyAlignment="1">
      <alignment horizontal="center" vertical="center" wrapText="1"/>
    </xf>
    <xf numFmtId="164" fontId="5" fillId="12" borderId="1" xfId="9" applyNumberFormat="1" applyFont="1" applyFill="1" applyBorder="1" applyAlignment="1">
      <alignment horizontal="center" vertical="center" wrapText="1"/>
    </xf>
    <xf numFmtId="164" fontId="3" fillId="12" borderId="1" xfId="9" applyNumberFormat="1" applyFont="1" applyFill="1" applyBorder="1" applyAlignment="1">
      <alignment horizontal="center" vertical="center" wrapText="1"/>
    </xf>
    <xf numFmtId="164" fontId="9" fillId="12" borderId="1" xfId="9" applyNumberFormat="1" applyFont="1" applyFill="1" applyBorder="1" applyAlignment="1">
      <alignment horizontal="center" vertical="center" wrapText="1"/>
    </xf>
    <xf numFmtId="164" fontId="3" fillId="2" borderId="1" xfId="9" applyNumberFormat="1" applyFont="1" applyFill="1" applyBorder="1" applyAlignment="1">
      <alignment horizontal="center" vertical="center"/>
    </xf>
    <xf numFmtId="164" fontId="11" fillId="2" borderId="1" xfId="9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" fontId="3" fillId="2" borderId="1" xfId="9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right" vertical="center" wrapText="1"/>
    </xf>
    <xf numFmtId="164" fontId="3" fillId="2" borderId="1" xfId="9" applyNumberFormat="1" applyFont="1" applyFill="1" applyBorder="1" applyAlignment="1">
      <alignment horizontal="right" vertical="center"/>
    </xf>
    <xf numFmtId="164" fontId="3" fillId="2" borderId="1" xfId="9" applyNumberFormat="1" applyFont="1" applyFill="1" applyBorder="1" applyAlignment="1">
      <alignment horizontal="right" vertical="center" wrapText="1"/>
    </xf>
    <xf numFmtId="0" fontId="7" fillId="0" borderId="1" xfId="2" applyFont="1" applyFill="1" applyBorder="1" applyAlignment="1">
      <alignment horizontal="center" vertical="center"/>
    </xf>
    <xf numFmtId="164" fontId="5" fillId="0" borderId="1" xfId="9" applyNumberFormat="1" applyFont="1" applyFill="1" applyBorder="1" applyAlignment="1">
      <alignment horizontal="center" vertical="center" wrapText="1"/>
    </xf>
    <xf numFmtId="164" fontId="3" fillId="0" borderId="1" xfId="9" applyNumberFormat="1" applyFont="1" applyFill="1" applyBorder="1" applyAlignment="1">
      <alignment horizontal="right" vertical="center"/>
    </xf>
    <xf numFmtId="164" fontId="3" fillId="0" borderId="1" xfId="9" applyNumberFormat="1" applyFont="1" applyFill="1" applyBorder="1" applyAlignment="1">
      <alignment horizontal="right" vertical="center" wrapText="1"/>
    </xf>
    <xf numFmtId="164" fontId="11" fillId="0" borderId="1" xfId="9" applyNumberFormat="1" applyFont="1" applyFill="1" applyBorder="1" applyAlignment="1">
      <alignment horizontal="center" vertical="center" wrapText="1"/>
    </xf>
    <xf numFmtId="164" fontId="3" fillId="2" borderId="1" xfId="9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vertical="center" wrapText="1"/>
    </xf>
    <xf numFmtId="0" fontId="12" fillId="9" borderId="1" xfId="0" applyFont="1" applyFill="1" applyBorder="1" applyAlignment="1">
      <alignment horizontal="justify" vertical="top" wrapText="1"/>
    </xf>
    <xf numFmtId="0" fontId="12" fillId="9" borderId="1" xfId="0" applyFont="1" applyFill="1" applyBorder="1" applyAlignment="1">
      <alignment horizontal="center" vertical="center" wrapText="1"/>
    </xf>
    <xf numFmtId="3" fontId="11" fillId="9" borderId="1" xfId="1" applyNumberFormat="1" applyFont="1" applyFill="1" applyBorder="1" applyAlignment="1">
      <alignment horizontal="center" vertical="center" wrapText="1"/>
    </xf>
    <xf numFmtId="43" fontId="3" fillId="9" borderId="1" xfId="9" applyFont="1" applyFill="1" applyBorder="1" applyAlignment="1">
      <alignment horizontal="center" vertical="center" wrapText="1"/>
    </xf>
    <xf numFmtId="1" fontId="3" fillId="9" borderId="1" xfId="0" applyNumberFormat="1" applyFont="1" applyFill="1" applyBorder="1" applyAlignment="1">
      <alignment horizontal="center" vertical="center" wrapText="1"/>
    </xf>
    <xf numFmtId="164" fontId="3" fillId="9" borderId="1" xfId="9" applyNumberFormat="1" applyFont="1" applyFill="1" applyBorder="1" applyAlignment="1">
      <alignment horizontal="center" vertical="center" wrapText="1"/>
    </xf>
    <xf numFmtId="1" fontId="11" fillId="9" borderId="1" xfId="1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" fontId="3" fillId="9" borderId="1" xfId="0" applyNumberFormat="1" applyFont="1" applyFill="1" applyBorder="1" applyAlignment="1">
      <alignment horizontal="center" vertical="center"/>
    </xf>
    <xf numFmtId="9" fontId="11" fillId="9" borderId="1" xfId="1" applyNumberFormat="1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3" fontId="11" fillId="9" borderId="2" xfId="1" applyNumberFormat="1" applyFont="1" applyFill="1" applyBorder="1" applyAlignment="1">
      <alignment horizontal="center" vertical="center" wrapText="1"/>
    </xf>
    <xf numFmtId="1" fontId="3" fillId="9" borderId="1" xfId="1" applyNumberFormat="1" applyFont="1" applyFill="1" applyBorder="1" applyAlignment="1">
      <alignment horizontal="center" vertical="center" wrapText="1"/>
    </xf>
    <xf numFmtId="164" fontId="11" fillId="9" borderId="1" xfId="9" applyNumberFormat="1" applyFont="1" applyFill="1" applyBorder="1" applyAlignment="1">
      <alignment horizontal="center" vertical="center" wrapText="1"/>
    </xf>
    <xf numFmtId="164" fontId="3" fillId="9" borderId="1" xfId="9" applyNumberFormat="1" applyFont="1" applyFill="1" applyBorder="1" applyAlignment="1">
      <alignment vertical="center" wrapText="1"/>
    </xf>
    <xf numFmtId="1" fontId="3" fillId="9" borderId="1" xfId="0" applyNumberFormat="1" applyFont="1" applyFill="1" applyBorder="1" applyAlignment="1">
      <alignment vertical="center" wrapText="1"/>
    </xf>
    <xf numFmtId="3" fontId="11" fillId="2" borderId="1" xfId="1" applyNumberFormat="1" applyFont="1" applyFill="1" applyBorder="1" applyAlignment="1">
      <alignment horizontal="center" vertical="top" wrapText="1"/>
    </xf>
    <xf numFmtId="3" fontId="11" fillId="2" borderId="1" xfId="1" applyNumberFormat="1" applyFont="1" applyFill="1" applyBorder="1" applyAlignment="1">
      <alignment vertical="top" wrapText="1"/>
    </xf>
    <xf numFmtId="3" fontId="11" fillId="12" borderId="1" xfId="1" applyNumberFormat="1" applyFont="1" applyFill="1" applyBorder="1" applyAlignment="1">
      <alignment horizontal="center" vertical="top" wrapText="1"/>
    </xf>
    <xf numFmtId="3" fontId="3" fillId="2" borderId="1" xfId="1" applyNumberFormat="1" applyFont="1" applyFill="1" applyBorder="1" applyAlignment="1">
      <alignment horizontal="center" vertical="top" wrapText="1"/>
    </xf>
    <xf numFmtId="3" fontId="9" fillId="13" borderId="1" xfId="1" applyNumberFormat="1" applyFont="1" applyFill="1" applyBorder="1" applyAlignment="1">
      <alignment horizontal="center" vertical="center" wrapText="1"/>
    </xf>
    <xf numFmtId="4" fontId="11" fillId="9" borderId="1" xfId="1" applyNumberFormat="1" applyFont="1" applyFill="1" applyBorder="1" applyAlignment="1">
      <alignment vertical="top" wrapText="1"/>
    </xf>
    <xf numFmtId="0" fontId="4" fillId="9" borderId="0" xfId="1" applyFill="1"/>
    <xf numFmtId="3" fontId="11" fillId="9" borderId="1" xfId="1" applyNumberFormat="1" applyFont="1" applyFill="1" applyBorder="1" applyAlignment="1">
      <alignment horizontal="center" vertical="top" wrapText="1"/>
    </xf>
    <xf numFmtId="0" fontId="4" fillId="9" borderId="1" xfId="1" applyFill="1" applyBorder="1"/>
    <xf numFmtId="4" fontId="3" fillId="9" borderId="1" xfId="1" applyNumberFormat="1" applyFont="1" applyFill="1" applyBorder="1" applyAlignment="1">
      <alignment horizontal="center" vertical="top" wrapText="1"/>
    </xf>
    <xf numFmtId="3" fontId="3" fillId="9" borderId="1" xfId="1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1" fontId="11" fillId="0" borderId="1" xfId="1" applyNumberFormat="1" applyFont="1" applyFill="1" applyBorder="1" applyAlignment="1">
      <alignment horizontal="center" vertical="center" wrapText="1"/>
    </xf>
    <xf numFmtId="1" fontId="11" fillId="0" borderId="1" xfId="1" applyNumberFormat="1" applyFont="1" applyFill="1" applyBorder="1" applyAlignment="1">
      <alignment horizontal="right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9" fontId="11" fillId="0" borderId="1" xfId="1" applyNumberFormat="1" applyFont="1" applyFill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vertical="top" wrapText="1"/>
    </xf>
    <xf numFmtId="3" fontId="11" fillId="0" borderId="1" xfId="1" applyNumberFormat="1" applyFont="1" applyFill="1" applyBorder="1" applyAlignment="1">
      <alignment horizontal="center" vertical="top" wrapText="1"/>
    </xf>
    <xf numFmtId="0" fontId="4" fillId="0" borderId="1" xfId="1" applyFill="1" applyBorder="1"/>
    <xf numFmtId="0" fontId="7" fillId="14" borderId="1" xfId="2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1" fontId="10" fillId="14" borderId="1" xfId="0" applyNumberFormat="1" applyFont="1" applyFill="1" applyBorder="1" applyAlignment="1">
      <alignment horizontal="center" vertical="center" wrapText="1"/>
    </xf>
    <xf numFmtId="1" fontId="9" fillId="14" borderId="1" xfId="1" applyNumberFormat="1" applyFont="1" applyFill="1" applyBorder="1" applyAlignment="1">
      <alignment horizontal="center" vertical="center" wrapText="1"/>
    </xf>
    <xf numFmtId="1" fontId="5" fillId="14" borderId="1" xfId="0" applyNumberFormat="1" applyFont="1" applyFill="1" applyBorder="1" applyAlignment="1">
      <alignment horizontal="center" vertical="center" wrapText="1"/>
    </xf>
    <xf numFmtId="1" fontId="11" fillId="14" borderId="1" xfId="1" applyNumberFormat="1" applyFont="1" applyFill="1" applyBorder="1" applyAlignment="1">
      <alignment horizontal="center" vertical="center" wrapText="1"/>
    </xf>
    <xf numFmtId="1" fontId="3" fillId="14" borderId="1" xfId="0" applyNumberFormat="1" applyFont="1" applyFill="1" applyBorder="1" applyAlignment="1">
      <alignment horizontal="center" vertical="center" wrapText="1"/>
    </xf>
    <xf numFmtId="3" fontId="3" fillId="9" borderId="1" xfId="0" applyNumberFormat="1" applyFont="1" applyFill="1" applyBorder="1" applyAlignment="1">
      <alignment horizontal="center" vertical="center" wrapText="1"/>
    </xf>
    <xf numFmtId="164" fontId="12" fillId="9" borderId="1" xfId="9" applyNumberFormat="1" applyFont="1" applyFill="1" applyBorder="1" applyAlignment="1">
      <alignment horizontal="center" vertical="center" wrapText="1"/>
    </xf>
    <xf numFmtId="0" fontId="23" fillId="10" borderId="4" xfId="1" applyFont="1" applyFill="1" applyBorder="1" applyAlignment="1">
      <alignment horizontal="left" vertical="center"/>
    </xf>
    <xf numFmtId="0" fontId="23" fillId="10" borderId="6" xfId="1" applyFont="1" applyFill="1" applyBorder="1" applyAlignment="1">
      <alignment horizontal="left" vertical="center"/>
    </xf>
    <xf numFmtId="0" fontId="23" fillId="10" borderId="5" xfId="1" applyFont="1" applyFill="1" applyBorder="1" applyAlignment="1">
      <alignment horizontal="left" vertical="center"/>
    </xf>
    <xf numFmtId="0" fontId="2" fillId="10" borderId="1" xfId="1" applyFont="1" applyFill="1" applyBorder="1" applyAlignment="1">
      <alignment horizontal="left" vertical="center" wrapText="1"/>
    </xf>
    <xf numFmtId="0" fontId="26" fillId="10" borderId="1" xfId="1" applyFont="1" applyFill="1" applyBorder="1" applyAlignment="1">
      <alignment horizontal="left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 wrapText="1"/>
    </xf>
    <xf numFmtId="0" fontId="25" fillId="0" borderId="1" xfId="1" applyFont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justify" vertical="justify" wrapText="1"/>
    </xf>
    <xf numFmtId="0" fontId="18" fillId="8" borderId="4" xfId="1" applyFont="1" applyFill="1" applyBorder="1" applyAlignment="1">
      <alignment horizontal="left" vertical="center" wrapText="1"/>
    </xf>
    <xf numFmtId="0" fontId="18" fillId="8" borderId="6" xfId="1" applyFont="1" applyFill="1" applyBorder="1" applyAlignment="1">
      <alignment horizontal="left" vertical="center" wrapText="1"/>
    </xf>
    <xf numFmtId="0" fontId="18" fillId="8" borderId="5" xfId="1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justify" vertical="top" wrapText="1"/>
    </xf>
    <xf numFmtId="0" fontId="14" fillId="2" borderId="6" xfId="0" applyFont="1" applyFill="1" applyBorder="1" applyAlignment="1">
      <alignment horizontal="justify" vertical="top" wrapText="1"/>
    </xf>
    <xf numFmtId="0" fontId="14" fillId="2" borderId="5" xfId="0" applyFont="1" applyFill="1" applyBorder="1" applyAlignment="1">
      <alignment horizontal="justify" vertical="top" wrapText="1"/>
    </xf>
    <xf numFmtId="0" fontId="14" fillId="2" borderId="4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center" wrapText="1"/>
    </xf>
    <xf numFmtId="0" fontId="14" fillId="6" borderId="1" xfId="1" applyFont="1" applyFill="1" applyBorder="1" applyAlignment="1">
      <alignment horizontal="left" vertical="center" wrapText="1"/>
    </xf>
    <xf numFmtId="0" fontId="18" fillId="11" borderId="4" xfId="1" applyFont="1" applyFill="1" applyBorder="1" applyAlignment="1">
      <alignment horizontal="left" vertical="center" wrapText="1"/>
    </xf>
    <xf numFmtId="0" fontId="18" fillId="11" borderId="6" xfId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top" wrapText="1"/>
    </xf>
    <xf numFmtId="0" fontId="5" fillId="2" borderId="6" xfId="1" applyFont="1" applyFill="1" applyBorder="1" applyAlignment="1">
      <alignment horizontal="left" vertical="top" wrapText="1"/>
    </xf>
    <xf numFmtId="0" fontId="5" fillId="2" borderId="5" xfId="1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left" vertical="top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top" wrapText="1"/>
    </xf>
    <xf numFmtId="0" fontId="15" fillId="2" borderId="4" xfId="0" applyFont="1" applyFill="1" applyBorder="1" applyAlignment="1">
      <alignment horizontal="justify" vertical="justify" wrapText="1"/>
    </xf>
    <xf numFmtId="0" fontId="15" fillId="2" borderId="6" xfId="0" applyFont="1" applyFill="1" applyBorder="1" applyAlignment="1">
      <alignment horizontal="justify" vertical="justify" wrapText="1"/>
    </xf>
    <xf numFmtId="0" fontId="15" fillId="2" borderId="5" xfId="0" applyFont="1" applyFill="1" applyBorder="1" applyAlignment="1">
      <alignment horizontal="justify" vertical="justify" wrapText="1"/>
    </xf>
    <xf numFmtId="0" fontId="29" fillId="2" borderId="4" xfId="0" applyFont="1" applyFill="1" applyBorder="1" applyAlignment="1">
      <alignment horizontal="justify" vertical="justify" wrapText="1"/>
    </xf>
    <xf numFmtId="0" fontId="25" fillId="2" borderId="6" xfId="0" applyFont="1" applyFill="1" applyBorder="1" applyAlignment="1">
      <alignment horizontal="justify" vertical="justify" wrapText="1"/>
    </xf>
    <xf numFmtId="0" fontId="25" fillId="2" borderId="5" xfId="0" applyFont="1" applyFill="1" applyBorder="1" applyAlignment="1">
      <alignment horizontal="justify" vertical="justify" wrapText="1"/>
    </xf>
    <xf numFmtId="0" fontId="15" fillId="0" borderId="4" xfId="1" applyFont="1" applyBorder="1" applyAlignment="1">
      <alignment horizontal="left" vertical="center" wrapText="1"/>
    </xf>
    <xf numFmtId="0" fontId="15" fillId="0" borderId="6" xfId="1" applyFont="1" applyBorder="1" applyAlignment="1">
      <alignment horizontal="left" vertical="center" wrapText="1"/>
    </xf>
    <xf numFmtId="0" fontId="15" fillId="0" borderId="5" xfId="1" applyFont="1" applyBorder="1" applyAlignment="1">
      <alignment horizontal="left" vertical="center" wrapText="1"/>
    </xf>
    <xf numFmtId="0" fontId="19" fillId="3" borderId="10" xfId="1" applyFont="1" applyFill="1" applyBorder="1" applyAlignment="1">
      <alignment horizontal="center" vertical="center" wrapText="1"/>
    </xf>
    <xf numFmtId="0" fontId="19" fillId="3" borderId="3" xfId="1" applyFont="1" applyFill="1" applyBorder="1" applyAlignment="1">
      <alignment horizontal="center" vertical="center" wrapText="1"/>
    </xf>
    <xf numFmtId="0" fontId="19" fillId="3" borderId="9" xfId="1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top" wrapText="1"/>
    </xf>
    <xf numFmtId="0" fontId="14" fillId="6" borderId="6" xfId="0" applyFont="1" applyFill="1" applyBorder="1" applyAlignment="1">
      <alignment horizontal="left" vertical="top" wrapText="1"/>
    </xf>
    <xf numFmtId="0" fontId="14" fillId="6" borderId="5" xfId="0" applyFont="1" applyFill="1" applyBorder="1" applyAlignment="1">
      <alignment horizontal="left" vertical="top" wrapText="1"/>
    </xf>
    <xf numFmtId="0" fontId="16" fillId="6" borderId="4" xfId="1" applyFont="1" applyFill="1" applyBorder="1" applyAlignment="1">
      <alignment horizontal="left" vertical="top" wrapText="1"/>
    </xf>
    <xf numFmtId="0" fontId="16" fillId="6" borderId="6" xfId="1" applyFont="1" applyFill="1" applyBorder="1" applyAlignment="1">
      <alignment horizontal="left" vertical="top" wrapText="1"/>
    </xf>
    <xf numFmtId="0" fontId="16" fillId="6" borderId="5" xfId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0" fontId="14" fillId="6" borderId="4" xfId="0" applyFont="1" applyFill="1" applyBorder="1" applyAlignment="1">
      <alignment horizontal="justify" vertical="justify" wrapText="1"/>
    </xf>
    <xf numFmtId="0" fontId="14" fillId="6" borderId="6" xfId="0" applyFont="1" applyFill="1" applyBorder="1" applyAlignment="1">
      <alignment horizontal="justify" vertical="justify" wrapText="1"/>
    </xf>
    <xf numFmtId="0" fontId="14" fillId="6" borderId="5" xfId="0" applyFont="1" applyFill="1" applyBorder="1" applyAlignment="1">
      <alignment horizontal="justify" vertical="justify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</cellXfs>
  <cellStyles count="11">
    <cellStyle name="Estilo 1" xfId="10"/>
    <cellStyle name="Millares" xfId="9" builtinId="3"/>
    <cellStyle name="Millares 2" xfId="6"/>
    <cellStyle name="Millares 2 2" xfId="8"/>
    <cellStyle name="Normal" xfId="0" builtinId="0"/>
    <cellStyle name="Normal 2" xfId="3"/>
    <cellStyle name="Normal 2 2 2" xfId="4"/>
    <cellStyle name="Normal 3" xfId="5"/>
    <cellStyle name="Normal 3 3" xfId="2"/>
    <cellStyle name="Normal 4" xfId="1"/>
    <cellStyle name="Porcentaj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58668</xdr:colOff>
      <xdr:row>0</xdr:row>
      <xdr:rowOff>370115</xdr:rowOff>
    </xdr:from>
    <xdr:to>
      <xdr:col>5</xdr:col>
      <xdr:colOff>620218</xdr:colOff>
      <xdr:row>0</xdr:row>
      <xdr:rowOff>1121245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68" y="370115"/>
          <a:ext cx="2270607" cy="7456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"/>
  <sheetViews>
    <sheetView showGridLines="0" showZeros="0" tabSelected="1" topLeftCell="B15" zoomScale="70" zoomScaleNormal="70" zoomScaleSheetLayoutView="113" zoomScalePageLayoutView="70" workbookViewId="0">
      <selection activeCell="S26" sqref="S26"/>
    </sheetView>
  </sheetViews>
  <sheetFormatPr baseColWidth="10" defaultColWidth="11.44140625" defaultRowHeight="13.2" x14ac:dyDescent="0.25"/>
  <cols>
    <col min="1" max="1" width="8.44140625" style="1" hidden="1" customWidth="1"/>
    <col min="2" max="2" width="4.109375" style="1" customWidth="1"/>
    <col min="3" max="3" width="12.33203125" style="1" customWidth="1"/>
    <col min="4" max="4" width="2.88671875" style="1" customWidth="1"/>
    <col min="5" max="5" width="5.5546875" style="1" customWidth="1"/>
    <col min="6" max="6" width="23" style="1" customWidth="1"/>
    <col min="7" max="7" width="38.77734375" style="1" customWidth="1"/>
    <col min="8" max="8" width="12.6640625" style="1" customWidth="1"/>
    <col min="9" max="10" width="9.6640625" style="1" customWidth="1"/>
    <col min="11" max="11" width="6.109375" style="1" hidden="1" customWidth="1"/>
    <col min="12" max="12" width="7.88671875" style="86" hidden="1" customWidth="1"/>
    <col min="13" max="13" width="7.109375" style="86" hidden="1" customWidth="1"/>
    <col min="14" max="14" width="6.33203125" style="1" hidden="1" customWidth="1"/>
    <col min="15" max="15" width="15.6640625" style="1" customWidth="1"/>
    <col min="16" max="16" width="9.6640625" style="1" customWidth="1"/>
    <col min="17" max="17" width="7.109375" style="86" customWidth="1"/>
    <col min="18" max="18" width="11.5546875" style="1" customWidth="1"/>
    <col min="19" max="19" width="7" style="1" customWidth="1"/>
    <col min="20" max="20" width="15.5546875" style="1" customWidth="1"/>
    <col min="21" max="21" width="8.44140625" style="1" hidden="1" customWidth="1"/>
    <col min="22" max="22" width="7.5546875" style="1" hidden="1" customWidth="1"/>
    <col min="23" max="23" width="7.6640625" style="1" hidden="1" customWidth="1"/>
    <col min="24" max="24" width="7.44140625" style="1" hidden="1" customWidth="1"/>
    <col min="25" max="25" width="14.33203125" style="1" customWidth="1"/>
    <col min="26" max="26" width="11.109375" style="1" customWidth="1"/>
    <col min="27" max="27" width="11.44140625" style="1" customWidth="1"/>
    <col min="28" max="28" width="15" style="1" customWidth="1"/>
    <col min="29" max="29" width="19.44140625" style="1" customWidth="1"/>
    <col min="30" max="30" width="27.109375" style="1" hidden="1" customWidth="1"/>
    <col min="31" max="31" width="15.33203125" style="1" hidden="1" customWidth="1"/>
    <col min="32" max="32" width="18.21875" style="1" hidden="1" customWidth="1"/>
    <col min="33" max="16384" width="11.44140625" style="1"/>
  </cols>
  <sheetData>
    <row r="1" spans="1:32" ht="114" customHeight="1" x14ac:dyDescent="0.25">
      <c r="B1" s="199" t="s">
        <v>53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1"/>
    </row>
    <row r="2" spans="1:32" s="15" customFormat="1" ht="17.399999999999999" x14ac:dyDescent="0.25">
      <c r="A2" s="2"/>
      <c r="B2" s="167" t="s">
        <v>51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23"/>
    </row>
    <row r="3" spans="1:32" s="2" customFormat="1" ht="14.4" hidden="1" x14ac:dyDescent="0.25">
      <c r="B3" s="168" t="s">
        <v>32</v>
      </c>
      <c r="C3" s="168"/>
      <c r="D3" s="168"/>
      <c r="E3" s="170" t="s">
        <v>0</v>
      </c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</row>
    <row r="4" spans="1:32" s="2" customFormat="1" ht="14.4" hidden="1" x14ac:dyDescent="0.25">
      <c r="B4" s="202" t="s">
        <v>33</v>
      </c>
      <c r="C4" s="202"/>
      <c r="D4" s="202"/>
      <c r="E4" s="171" t="s">
        <v>1</v>
      </c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</row>
    <row r="5" spans="1:32" s="2" customFormat="1" ht="14.4" hidden="1" x14ac:dyDescent="0.25">
      <c r="B5" s="169" t="s">
        <v>34</v>
      </c>
      <c r="C5" s="169"/>
      <c r="D5" s="169"/>
      <c r="E5" s="203" t="s">
        <v>18</v>
      </c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5"/>
    </row>
    <row r="6" spans="1:32" s="2" customFormat="1" ht="14.4" hidden="1" x14ac:dyDescent="0.25">
      <c r="B6" s="209" t="s">
        <v>2</v>
      </c>
      <c r="C6" s="210"/>
      <c r="D6" s="211"/>
      <c r="E6" s="206" t="s">
        <v>67</v>
      </c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8"/>
    </row>
    <row r="7" spans="1:32" ht="18" hidden="1" x14ac:dyDescent="0.25">
      <c r="B7" s="165" t="s">
        <v>48</v>
      </c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</row>
    <row r="8" spans="1:32" s="7" customFormat="1" ht="16.2" hidden="1" x14ac:dyDescent="0.25">
      <c r="B8" s="181" t="s">
        <v>26</v>
      </c>
      <c r="C8" s="181"/>
      <c r="D8" s="181"/>
      <c r="E8" s="181"/>
      <c r="F8" s="178" t="s">
        <v>29</v>
      </c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80"/>
    </row>
    <row r="9" spans="1:32" s="7" customFormat="1" ht="16.2" hidden="1" x14ac:dyDescent="0.25">
      <c r="B9" s="194" t="s">
        <v>19</v>
      </c>
      <c r="C9" s="194"/>
      <c r="D9" s="194"/>
      <c r="E9" s="194"/>
      <c r="F9" s="175" t="s">
        <v>68</v>
      </c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7"/>
    </row>
    <row r="10" spans="1:32" s="7" customFormat="1" ht="16.2" hidden="1" x14ac:dyDescent="0.25">
      <c r="B10" s="195" t="s">
        <v>35</v>
      </c>
      <c r="C10" s="196"/>
      <c r="D10" s="196"/>
      <c r="E10" s="197"/>
      <c r="F10" s="178" t="s">
        <v>50</v>
      </c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80"/>
    </row>
    <row r="11" spans="1:32" s="7" customFormat="1" ht="16.2" hidden="1" x14ac:dyDescent="0.25">
      <c r="B11" s="183" t="s">
        <v>37</v>
      </c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44"/>
    </row>
    <row r="12" spans="1:32" s="7" customFormat="1" ht="16.2" hidden="1" x14ac:dyDescent="0.25">
      <c r="B12" s="182" t="s">
        <v>28</v>
      </c>
      <c r="C12" s="182"/>
      <c r="D12" s="182"/>
      <c r="E12" s="182"/>
      <c r="F12" s="215" t="s">
        <v>30</v>
      </c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7"/>
    </row>
    <row r="13" spans="1:32" s="7" customFormat="1" ht="16.2" hidden="1" x14ac:dyDescent="0.25">
      <c r="B13" s="182" t="s">
        <v>27</v>
      </c>
      <c r="C13" s="182"/>
      <c r="D13" s="182"/>
      <c r="E13" s="182"/>
      <c r="F13" s="222" t="s">
        <v>47</v>
      </c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4"/>
    </row>
    <row r="14" spans="1:32" s="7" customFormat="1" ht="16.2" hidden="1" x14ac:dyDescent="0.25">
      <c r="B14" s="218" t="s">
        <v>69</v>
      </c>
      <c r="C14" s="219"/>
      <c r="D14" s="219"/>
      <c r="E14" s="220"/>
      <c r="F14" s="198" t="s">
        <v>70</v>
      </c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80"/>
    </row>
    <row r="15" spans="1:32" ht="16.2" x14ac:dyDescent="0.25">
      <c r="A15" s="43"/>
      <c r="B15" s="45"/>
      <c r="C15" s="172" t="s">
        <v>54</v>
      </c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4"/>
    </row>
    <row r="16" spans="1:32" ht="55.2" x14ac:dyDescent="0.25">
      <c r="B16" s="28" t="s">
        <v>31</v>
      </c>
      <c r="C16" s="212" t="s">
        <v>20</v>
      </c>
      <c r="D16" s="213"/>
      <c r="E16" s="214"/>
      <c r="F16" s="29" t="s">
        <v>21</v>
      </c>
      <c r="G16" s="32" t="s">
        <v>4</v>
      </c>
      <c r="H16" s="31" t="s">
        <v>3</v>
      </c>
      <c r="I16" s="30" t="s">
        <v>22</v>
      </c>
      <c r="J16" s="30" t="s">
        <v>36</v>
      </c>
      <c r="K16" s="5" t="s">
        <v>5</v>
      </c>
      <c r="L16" s="82" t="s">
        <v>6</v>
      </c>
      <c r="M16" s="82" t="s">
        <v>7</v>
      </c>
      <c r="N16" s="5" t="s">
        <v>8</v>
      </c>
      <c r="O16" s="12" t="s">
        <v>38</v>
      </c>
      <c r="P16" s="6" t="s">
        <v>9</v>
      </c>
      <c r="Q16" s="109" t="s">
        <v>10</v>
      </c>
      <c r="R16" s="109" t="s">
        <v>11</v>
      </c>
      <c r="S16" s="109" t="s">
        <v>12</v>
      </c>
      <c r="T16" s="12" t="s">
        <v>39</v>
      </c>
      <c r="U16" s="153" t="s">
        <v>13</v>
      </c>
      <c r="V16" s="153" t="s">
        <v>14</v>
      </c>
      <c r="W16" s="153" t="s">
        <v>15</v>
      </c>
      <c r="X16" s="153" t="s">
        <v>16</v>
      </c>
      <c r="Y16" s="12" t="s">
        <v>40</v>
      </c>
      <c r="Z16" s="26" t="s">
        <v>23</v>
      </c>
      <c r="AA16" s="26" t="s">
        <v>24</v>
      </c>
      <c r="AB16" s="27" t="s">
        <v>55</v>
      </c>
      <c r="AC16" s="26" t="s">
        <v>25</v>
      </c>
      <c r="AE16" s="26" t="s">
        <v>77</v>
      </c>
      <c r="AF16" s="26" t="s">
        <v>78</v>
      </c>
    </row>
    <row r="17" spans="2:32" ht="80.400000000000006" customHeight="1" x14ac:dyDescent="0.25">
      <c r="B17" s="10">
        <v>1</v>
      </c>
      <c r="C17" s="188" t="s">
        <v>57</v>
      </c>
      <c r="D17" s="189"/>
      <c r="E17" s="190"/>
      <c r="F17" s="13"/>
      <c r="G17" s="3"/>
      <c r="H17" s="75" t="s">
        <v>17</v>
      </c>
      <c r="I17" s="55">
        <f t="shared" ref="I17:S17" si="0">+I18+I24+I28+I33</f>
        <v>1312</v>
      </c>
      <c r="J17" s="55">
        <f t="shared" si="0"/>
        <v>1192</v>
      </c>
      <c r="K17" s="53">
        <f t="shared" si="0"/>
        <v>5</v>
      </c>
      <c r="L17" s="83">
        <f t="shared" si="0"/>
        <v>90</v>
      </c>
      <c r="M17" s="83">
        <f t="shared" si="0"/>
        <v>179</v>
      </c>
      <c r="N17" s="98">
        <f t="shared" si="0"/>
        <v>89</v>
      </c>
      <c r="O17" s="54">
        <f>+K17+L17+M17+N17</f>
        <v>363</v>
      </c>
      <c r="P17" s="98">
        <f t="shared" si="0"/>
        <v>140</v>
      </c>
      <c r="Q17" s="110">
        <f t="shared" si="0"/>
        <v>39</v>
      </c>
      <c r="R17" s="110">
        <f t="shared" si="0"/>
        <v>66</v>
      </c>
      <c r="S17" s="110">
        <f t="shared" si="0"/>
        <v>122</v>
      </c>
      <c r="T17" s="98">
        <f>+T18+T24+T28+T33</f>
        <v>367</v>
      </c>
      <c r="U17" s="155">
        <f>+U18+U24+U28+U33</f>
        <v>0</v>
      </c>
      <c r="V17" s="155">
        <f t="shared" ref="V17:X17" si="1">+V18+V24+V28+V33</f>
        <v>0</v>
      </c>
      <c r="W17" s="155">
        <f t="shared" si="1"/>
        <v>0</v>
      </c>
      <c r="X17" s="155">
        <f t="shared" si="1"/>
        <v>0</v>
      </c>
      <c r="Y17" s="54">
        <f>SUM(U17:X17)</f>
        <v>0</v>
      </c>
      <c r="Z17" s="54">
        <f>+O17+T17+Y17</f>
        <v>730</v>
      </c>
      <c r="AA17" s="56">
        <f>+Z17/J17</f>
        <v>0.61241610738255037</v>
      </c>
      <c r="AB17" s="72">
        <f>18165894-300000</f>
        <v>17865894</v>
      </c>
      <c r="AC17" s="14" t="s">
        <v>56</v>
      </c>
      <c r="AD17" s="24">
        <f>83+73+55+0</f>
        <v>211</v>
      </c>
      <c r="AE17" s="136">
        <f>+AE24+AE28+AE33</f>
        <v>83</v>
      </c>
      <c r="AF17" s="136">
        <f>+AF24+AF28+AF33</f>
        <v>8</v>
      </c>
    </row>
    <row r="18" spans="2:32" ht="52.8" x14ac:dyDescent="0.25">
      <c r="B18" s="4"/>
      <c r="C18" s="191"/>
      <c r="D18" s="192"/>
      <c r="E18" s="193"/>
      <c r="F18" s="62" t="s">
        <v>58</v>
      </c>
      <c r="G18" s="63"/>
      <c r="H18" s="76" t="s">
        <v>17</v>
      </c>
      <c r="I18" s="64">
        <v>390</v>
      </c>
      <c r="J18" s="64">
        <f>+SUM(J19:J23)</f>
        <v>316</v>
      </c>
      <c r="K18" s="96">
        <f t="shared" ref="K18:T18" si="2">+SUM(K19:K23)</f>
        <v>0</v>
      </c>
      <c r="L18" s="96">
        <f t="shared" si="2"/>
        <v>0</v>
      </c>
      <c r="M18" s="96">
        <f t="shared" si="2"/>
        <v>0</v>
      </c>
      <c r="N18" s="99">
        <f t="shared" si="2"/>
        <v>0</v>
      </c>
      <c r="O18" s="99">
        <f t="shared" si="2"/>
        <v>0</v>
      </c>
      <c r="P18" s="99">
        <f>+SUM(P19:P23)</f>
        <v>0</v>
      </c>
      <c r="Q18" s="99">
        <f>+SUM(Q19:Q23)</f>
        <v>0</v>
      </c>
      <c r="R18" s="99">
        <f t="shared" si="2"/>
        <v>0</v>
      </c>
      <c r="S18" s="99">
        <f t="shared" si="2"/>
        <v>0</v>
      </c>
      <c r="T18" s="99">
        <f t="shared" si="2"/>
        <v>0</v>
      </c>
      <c r="U18" s="156"/>
      <c r="V18" s="156"/>
      <c r="W18" s="156"/>
      <c r="X18" s="157"/>
      <c r="Y18" s="91">
        <f>SUM(U18:X18)</f>
        <v>0</v>
      </c>
      <c r="Z18" s="91">
        <f>+O18+T18+Y18</f>
        <v>0</v>
      </c>
      <c r="AA18" s="66">
        <v>0</v>
      </c>
      <c r="AB18" s="69"/>
      <c r="AC18" s="62"/>
      <c r="AD18" s="24">
        <f>4+32+5+0</f>
        <v>41</v>
      </c>
      <c r="AE18" s="62"/>
      <c r="AF18" s="62"/>
    </row>
    <row r="19" spans="2:32" ht="26.4" x14ac:dyDescent="0.25">
      <c r="B19" s="4"/>
      <c r="C19" s="221"/>
      <c r="D19" s="221"/>
      <c r="E19" s="221"/>
      <c r="F19" s="36"/>
      <c r="G19" s="25" t="s">
        <v>42</v>
      </c>
      <c r="H19" s="77" t="s">
        <v>17</v>
      </c>
      <c r="I19" s="58">
        <v>100</v>
      </c>
      <c r="J19" s="154">
        <f>100-74</f>
        <v>26</v>
      </c>
      <c r="K19" s="93">
        <v>0</v>
      </c>
      <c r="L19" s="94">
        <v>0</v>
      </c>
      <c r="M19" s="94">
        <v>0</v>
      </c>
      <c r="N19" s="97">
        <v>0</v>
      </c>
      <c r="O19" s="97">
        <v>0</v>
      </c>
      <c r="P19" s="97">
        <v>0</v>
      </c>
      <c r="Q19" s="95">
        <v>0</v>
      </c>
      <c r="R19" s="95">
        <v>0</v>
      </c>
      <c r="S19" s="95">
        <v>0</v>
      </c>
      <c r="T19" s="97">
        <v>0</v>
      </c>
      <c r="U19" s="158"/>
      <c r="V19" s="158"/>
      <c r="W19" s="158"/>
      <c r="X19" s="158"/>
      <c r="Y19" s="54">
        <f>SUM(U19:X19)</f>
        <v>0</v>
      </c>
      <c r="Z19" s="54">
        <f t="shared" ref="Z19:Z36" si="3">+O19+T19+Y19</f>
        <v>0</v>
      </c>
      <c r="AA19" s="57">
        <f t="shared" ref="AA19:AA23" si="4">SUM(Z19/J19)</f>
        <v>0</v>
      </c>
      <c r="AB19" s="8"/>
      <c r="AC19" s="8"/>
      <c r="AE19" s="8"/>
      <c r="AF19" s="4"/>
    </row>
    <row r="20" spans="2:32" ht="39.6" x14ac:dyDescent="0.25">
      <c r="B20" s="4"/>
      <c r="C20" s="185"/>
      <c r="D20" s="186"/>
      <c r="E20" s="187"/>
      <c r="F20" s="11"/>
      <c r="G20" s="25" t="s">
        <v>49</v>
      </c>
      <c r="H20" s="77" t="s">
        <v>17</v>
      </c>
      <c r="I20" s="58">
        <v>45</v>
      </c>
      <c r="J20" s="59">
        <v>45</v>
      </c>
      <c r="K20" s="93">
        <v>0</v>
      </c>
      <c r="L20" s="94">
        <v>0</v>
      </c>
      <c r="M20" s="94">
        <v>0</v>
      </c>
      <c r="N20" s="97">
        <v>0</v>
      </c>
      <c r="O20" s="97">
        <v>0</v>
      </c>
      <c r="P20" s="97">
        <v>0</v>
      </c>
      <c r="Q20" s="95">
        <v>0</v>
      </c>
      <c r="R20" s="95">
        <v>0</v>
      </c>
      <c r="S20" s="95">
        <v>0</v>
      </c>
      <c r="T20" s="97">
        <v>0</v>
      </c>
      <c r="U20" s="158"/>
      <c r="V20" s="158"/>
      <c r="W20" s="158"/>
      <c r="X20" s="158"/>
      <c r="Y20" s="54">
        <f>SUM(U20:X20)</f>
        <v>0</v>
      </c>
      <c r="Z20" s="54">
        <f t="shared" si="3"/>
        <v>0</v>
      </c>
      <c r="AA20" s="57">
        <f t="shared" si="4"/>
        <v>0</v>
      </c>
      <c r="AB20" s="8"/>
      <c r="AC20" s="8"/>
      <c r="AE20" s="8"/>
      <c r="AF20" s="4"/>
    </row>
    <row r="21" spans="2:32" ht="26.4" x14ac:dyDescent="0.25">
      <c r="B21" s="4"/>
      <c r="C21" s="191"/>
      <c r="D21" s="192"/>
      <c r="E21" s="193"/>
      <c r="F21" s="11"/>
      <c r="G21" s="25" t="s">
        <v>59</v>
      </c>
      <c r="H21" s="77" t="s">
        <v>17</v>
      </c>
      <c r="I21" s="58">
        <v>15</v>
      </c>
      <c r="J21" s="59">
        <v>15</v>
      </c>
      <c r="K21" s="93">
        <v>0</v>
      </c>
      <c r="L21" s="94">
        <v>0</v>
      </c>
      <c r="M21" s="94">
        <v>0</v>
      </c>
      <c r="N21" s="97">
        <v>0</v>
      </c>
      <c r="O21" s="97">
        <v>0</v>
      </c>
      <c r="P21" s="97">
        <v>0</v>
      </c>
      <c r="Q21" s="95">
        <v>0</v>
      </c>
      <c r="R21" s="95">
        <v>0</v>
      </c>
      <c r="S21" s="95">
        <v>0</v>
      </c>
      <c r="T21" s="97">
        <v>0</v>
      </c>
      <c r="U21" s="158"/>
      <c r="V21" s="158"/>
      <c r="W21" s="158"/>
      <c r="X21" s="158"/>
      <c r="Y21" s="54">
        <f t="shared" ref="Y21:Y37" si="5">SUM(U21:X21)</f>
        <v>0</v>
      </c>
      <c r="Z21" s="54">
        <f t="shared" si="3"/>
        <v>0</v>
      </c>
      <c r="AA21" s="57">
        <f t="shared" si="4"/>
        <v>0</v>
      </c>
      <c r="AB21" s="8"/>
      <c r="AC21" s="8"/>
      <c r="AE21" s="8"/>
      <c r="AF21" s="4"/>
    </row>
    <row r="22" spans="2:32" ht="26.4" x14ac:dyDescent="0.25">
      <c r="B22" s="4"/>
      <c r="C22" s="19"/>
      <c r="D22" s="20"/>
      <c r="E22" s="21"/>
      <c r="F22" s="11"/>
      <c r="G22" s="25" t="s">
        <v>43</v>
      </c>
      <c r="H22" s="77" t="s">
        <v>17</v>
      </c>
      <c r="I22" s="58">
        <v>50</v>
      </c>
      <c r="J22" s="59">
        <v>50</v>
      </c>
      <c r="K22" s="93">
        <v>0</v>
      </c>
      <c r="L22" s="94">
        <v>0</v>
      </c>
      <c r="M22" s="94">
        <v>0</v>
      </c>
      <c r="N22" s="97">
        <v>0</v>
      </c>
      <c r="O22" s="97">
        <v>0</v>
      </c>
      <c r="P22" s="97">
        <v>0</v>
      </c>
      <c r="Q22" s="95">
        <v>0</v>
      </c>
      <c r="R22" s="95">
        <v>0</v>
      </c>
      <c r="S22" s="95">
        <v>0</v>
      </c>
      <c r="T22" s="97">
        <v>0</v>
      </c>
      <c r="U22" s="158"/>
      <c r="V22" s="158"/>
      <c r="W22" s="158"/>
      <c r="X22" s="158"/>
      <c r="Y22" s="54">
        <f t="shared" ref="Y22:Y28" si="6">SUM(U22:X22)</f>
        <v>0</v>
      </c>
      <c r="Z22" s="54">
        <f t="shared" si="3"/>
        <v>0</v>
      </c>
      <c r="AA22" s="57">
        <f t="shared" si="4"/>
        <v>0</v>
      </c>
      <c r="AB22" s="8"/>
      <c r="AC22" s="8"/>
      <c r="AE22" s="8"/>
      <c r="AF22" s="4"/>
    </row>
    <row r="23" spans="2:32" ht="39.6" x14ac:dyDescent="0.25">
      <c r="B23" s="4"/>
      <c r="C23" s="40"/>
      <c r="D23" s="41"/>
      <c r="E23" s="42"/>
      <c r="F23" s="11"/>
      <c r="G23" s="25" t="s">
        <v>60</v>
      </c>
      <c r="H23" s="77" t="s">
        <v>17</v>
      </c>
      <c r="I23" s="60">
        <v>180</v>
      </c>
      <c r="J23" s="59">
        <v>180</v>
      </c>
      <c r="K23" s="93">
        <v>0</v>
      </c>
      <c r="L23" s="94">
        <v>0</v>
      </c>
      <c r="M23" s="94">
        <v>0</v>
      </c>
      <c r="N23" s="97">
        <v>0</v>
      </c>
      <c r="O23" s="97">
        <v>0</v>
      </c>
      <c r="P23" s="97">
        <v>0</v>
      </c>
      <c r="Q23" s="95">
        <v>0</v>
      </c>
      <c r="R23" s="95">
        <v>0</v>
      </c>
      <c r="S23" s="95">
        <v>0</v>
      </c>
      <c r="T23" s="97">
        <v>0</v>
      </c>
      <c r="U23" s="158"/>
      <c r="V23" s="158"/>
      <c r="W23" s="158"/>
      <c r="X23" s="158"/>
      <c r="Y23" s="54">
        <f t="shared" si="6"/>
        <v>0</v>
      </c>
      <c r="Z23" s="54">
        <f t="shared" si="3"/>
        <v>0</v>
      </c>
      <c r="AA23" s="57">
        <f t="shared" si="4"/>
        <v>0</v>
      </c>
      <c r="AB23" s="8"/>
      <c r="AC23" s="8"/>
      <c r="AE23" s="8"/>
      <c r="AF23" s="4"/>
    </row>
    <row r="24" spans="2:32" ht="92.4" x14ac:dyDescent="0.25">
      <c r="B24" s="4"/>
      <c r="C24" s="221"/>
      <c r="D24" s="221"/>
      <c r="E24" s="221"/>
      <c r="F24" s="62" t="s">
        <v>61</v>
      </c>
      <c r="G24" s="62"/>
      <c r="H24" s="76" t="s">
        <v>17</v>
      </c>
      <c r="I24" s="67">
        <v>255</v>
      </c>
      <c r="J24" s="67">
        <f>+SUM(J25:J27)</f>
        <v>301</v>
      </c>
      <c r="K24" s="70">
        <f>+SUM(K25:K27)</f>
        <v>5</v>
      </c>
      <c r="L24" s="70">
        <f t="shared" ref="L24:M24" si="7">+SUM(L25:L27)</f>
        <v>54</v>
      </c>
      <c r="M24" s="70">
        <f t="shared" si="7"/>
        <v>111</v>
      </c>
      <c r="N24" s="99">
        <f>+SUM(N25:N27)</f>
        <v>37</v>
      </c>
      <c r="O24" s="66">
        <f t="shared" ref="O24:O37" si="8">+SUM(K24:N24)</f>
        <v>207</v>
      </c>
      <c r="P24" s="101">
        <f>+SUM(P25:P27)</f>
        <v>22</v>
      </c>
      <c r="Q24" s="101">
        <f t="shared" ref="Q24:S24" si="9">+SUM(Q25:Q27)</f>
        <v>5</v>
      </c>
      <c r="R24" s="101">
        <f t="shared" si="9"/>
        <v>14</v>
      </c>
      <c r="S24" s="101">
        <f t="shared" si="9"/>
        <v>6</v>
      </c>
      <c r="T24" s="66">
        <f>SUM(P24:S24)</f>
        <v>47</v>
      </c>
      <c r="U24" s="156">
        <f>+SUM(U25:U27)</f>
        <v>0</v>
      </c>
      <c r="V24" s="156">
        <f t="shared" ref="V24:X24" si="10">+SUM(V25:V27)</f>
        <v>0</v>
      </c>
      <c r="W24" s="156">
        <f t="shared" si="10"/>
        <v>0</v>
      </c>
      <c r="X24" s="156">
        <f t="shared" si="10"/>
        <v>0</v>
      </c>
      <c r="Y24" s="91">
        <f t="shared" si="6"/>
        <v>0</v>
      </c>
      <c r="Z24" s="91">
        <f>+O24+T24+Y24</f>
        <v>254</v>
      </c>
      <c r="AA24" s="68">
        <f t="shared" ref="AA24:AA32" si="11">SUM(Z24/J24)</f>
        <v>0.84385382059800662</v>
      </c>
      <c r="AB24" s="71"/>
      <c r="AC24" s="71"/>
      <c r="AE24" s="67">
        <f>+SUM(AE25:AE27)</f>
        <v>46</v>
      </c>
      <c r="AF24" s="67">
        <f>+SUM(AF25:AF27)</f>
        <v>0</v>
      </c>
    </row>
    <row r="25" spans="2:32" ht="52.8" x14ac:dyDescent="0.25">
      <c r="B25" s="4"/>
      <c r="C25" s="191"/>
      <c r="D25" s="192"/>
      <c r="E25" s="193"/>
      <c r="F25" s="49"/>
      <c r="G25" s="143" t="s">
        <v>72</v>
      </c>
      <c r="H25" s="144" t="s">
        <v>17</v>
      </c>
      <c r="I25" s="145">
        <v>66</v>
      </c>
      <c r="J25" s="145">
        <f>66+36</f>
        <v>102</v>
      </c>
      <c r="K25" s="85">
        <v>5</v>
      </c>
      <c r="L25" s="85">
        <v>7</v>
      </c>
      <c r="M25" s="85">
        <v>8</v>
      </c>
      <c r="N25" s="95">
        <v>24</v>
      </c>
      <c r="O25" s="146">
        <f t="shared" si="8"/>
        <v>44</v>
      </c>
      <c r="P25" s="111">
        <v>22</v>
      </c>
      <c r="Q25" s="111">
        <v>0</v>
      </c>
      <c r="R25" s="111">
        <v>0</v>
      </c>
      <c r="S25" s="111"/>
      <c r="T25" s="147">
        <f t="shared" ref="T25:T32" si="12">SUM(P25:S25)</f>
        <v>22</v>
      </c>
      <c r="U25" s="158"/>
      <c r="V25" s="158"/>
      <c r="W25" s="158"/>
      <c r="X25" s="158"/>
      <c r="Y25" s="148">
        <f t="shared" si="6"/>
        <v>0</v>
      </c>
      <c r="Z25" s="148">
        <f t="shared" si="3"/>
        <v>66</v>
      </c>
      <c r="AA25" s="149">
        <f>SUM(Z25/J25)</f>
        <v>0.6470588235294118</v>
      </c>
      <c r="AB25" s="150"/>
      <c r="AC25" s="150"/>
      <c r="AD25" s="86"/>
      <c r="AE25" s="151">
        <v>36</v>
      </c>
      <c r="AF25" s="152"/>
    </row>
    <row r="26" spans="2:32" ht="26.4" x14ac:dyDescent="0.25">
      <c r="B26" s="4"/>
      <c r="C26" s="19"/>
      <c r="D26" s="20"/>
      <c r="E26" s="21"/>
      <c r="F26" s="9"/>
      <c r="G26" s="25" t="s">
        <v>41</v>
      </c>
      <c r="H26" s="77" t="s">
        <v>17</v>
      </c>
      <c r="I26" s="61">
        <v>179</v>
      </c>
      <c r="J26" s="58">
        <f>179+10</f>
        <v>189</v>
      </c>
      <c r="K26" s="93">
        <v>0</v>
      </c>
      <c r="L26" s="85">
        <v>46</v>
      </c>
      <c r="M26" s="85">
        <v>103</v>
      </c>
      <c r="N26" s="97">
        <v>13</v>
      </c>
      <c r="O26" s="90">
        <f>+SUM(K26:N26)</f>
        <v>162</v>
      </c>
      <c r="P26" s="107">
        <v>0</v>
      </c>
      <c r="Q26" s="111">
        <v>2</v>
      </c>
      <c r="R26" s="111">
        <v>12</v>
      </c>
      <c r="S26" s="111">
        <v>5</v>
      </c>
      <c r="T26" s="108">
        <f t="shared" si="12"/>
        <v>19</v>
      </c>
      <c r="U26" s="158"/>
      <c r="V26" s="158"/>
      <c r="W26" s="158"/>
      <c r="X26" s="158"/>
      <c r="Y26" s="92">
        <f t="shared" si="6"/>
        <v>0</v>
      </c>
      <c r="Z26" s="92">
        <f t="shared" si="3"/>
        <v>181</v>
      </c>
      <c r="AA26" s="57">
        <f t="shared" si="11"/>
        <v>0.95767195767195767</v>
      </c>
      <c r="AB26" s="8"/>
      <c r="AC26" s="8"/>
      <c r="AE26" s="132">
        <v>10</v>
      </c>
      <c r="AF26" s="4"/>
    </row>
    <row r="27" spans="2:32" ht="52.8" x14ac:dyDescent="0.25">
      <c r="B27" s="4"/>
      <c r="C27" s="37"/>
      <c r="D27" s="38"/>
      <c r="E27" s="39"/>
      <c r="F27" s="9"/>
      <c r="G27" s="25" t="s">
        <v>62</v>
      </c>
      <c r="H27" s="77" t="s">
        <v>17</v>
      </c>
      <c r="I27" s="61">
        <v>10</v>
      </c>
      <c r="J27" s="58">
        <v>10</v>
      </c>
      <c r="K27" s="93">
        <v>0</v>
      </c>
      <c r="L27" s="85">
        <v>1</v>
      </c>
      <c r="M27" s="94">
        <v>0</v>
      </c>
      <c r="N27" s="97">
        <v>0</v>
      </c>
      <c r="O27" s="90">
        <f>+SUM(K27:N27)</f>
        <v>1</v>
      </c>
      <c r="P27" s="107">
        <v>0</v>
      </c>
      <c r="Q27" s="112">
        <v>3</v>
      </c>
      <c r="R27" s="112">
        <v>2</v>
      </c>
      <c r="S27" s="112">
        <v>1</v>
      </c>
      <c r="T27" s="108">
        <f t="shared" si="12"/>
        <v>6</v>
      </c>
      <c r="U27" s="158"/>
      <c r="V27" s="158"/>
      <c r="W27" s="158"/>
      <c r="X27" s="158"/>
      <c r="Y27" s="92">
        <f t="shared" si="6"/>
        <v>0</v>
      </c>
      <c r="Z27" s="92">
        <f t="shared" si="3"/>
        <v>7</v>
      </c>
      <c r="AA27" s="57">
        <f t="shared" si="11"/>
        <v>0.7</v>
      </c>
      <c r="AB27" s="8"/>
      <c r="AC27" s="8"/>
      <c r="AE27" s="132">
        <v>0</v>
      </c>
      <c r="AF27" s="4"/>
    </row>
    <row r="28" spans="2:32" ht="92.4" x14ac:dyDescent="0.25">
      <c r="B28" s="4"/>
      <c r="C28" s="46"/>
      <c r="D28" s="47"/>
      <c r="E28" s="48"/>
      <c r="F28" s="62" t="s">
        <v>63</v>
      </c>
      <c r="G28" s="73"/>
      <c r="H28" s="78" t="s">
        <v>17</v>
      </c>
      <c r="I28" s="67">
        <v>297</v>
      </c>
      <c r="J28" s="74">
        <f>+SUM(J29:J32)</f>
        <v>300</v>
      </c>
      <c r="K28" s="96">
        <v>0</v>
      </c>
      <c r="L28" s="65">
        <f>+SUM(L29:L32)</f>
        <v>20</v>
      </c>
      <c r="M28" s="65">
        <f t="shared" ref="M28:N28" si="13">+SUM(M29:M32)</f>
        <v>32</v>
      </c>
      <c r="N28" s="99">
        <f t="shared" si="13"/>
        <v>48</v>
      </c>
      <c r="O28" s="66">
        <f t="shared" si="8"/>
        <v>100</v>
      </c>
      <c r="P28" s="99">
        <f>+SUM(P29:P32)</f>
        <v>73</v>
      </c>
      <c r="Q28" s="99">
        <f t="shared" ref="Q28:S28" si="14">+SUM(Q29:Q32)</f>
        <v>30</v>
      </c>
      <c r="R28" s="99">
        <f t="shared" si="14"/>
        <v>33</v>
      </c>
      <c r="S28" s="99">
        <f t="shared" si="14"/>
        <v>32</v>
      </c>
      <c r="T28" s="66">
        <f>SUM(P28:S28)</f>
        <v>168</v>
      </c>
      <c r="U28" s="157">
        <f>+SUM(U29:U32)</f>
        <v>0</v>
      </c>
      <c r="V28" s="157">
        <f>+SUM(V29:V32)</f>
        <v>0</v>
      </c>
      <c r="W28" s="157">
        <f t="shared" ref="W28:X28" si="15">+SUM(W29:W32)</f>
        <v>0</v>
      </c>
      <c r="X28" s="157">
        <f t="shared" si="15"/>
        <v>0</v>
      </c>
      <c r="Y28" s="91">
        <f t="shared" si="6"/>
        <v>0</v>
      </c>
      <c r="Z28" s="91">
        <f>+O28+T28+Y28</f>
        <v>268</v>
      </c>
      <c r="AA28" s="68">
        <f t="shared" si="11"/>
        <v>0.89333333333333331</v>
      </c>
      <c r="AB28" s="71"/>
      <c r="AC28" s="71"/>
      <c r="AE28" s="67">
        <f>+SUM(AE29:AE31)</f>
        <v>3</v>
      </c>
      <c r="AF28" s="67">
        <f>+SUM(AF29:AF31)</f>
        <v>8</v>
      </c>
    </row>
    <row r="29" spans="2:32" ht="39.6" x14ac:dyDescent="0.25">
      <c r="B29" s="4"/>
      <c r="C29" s="46"/>
      <c r="D29" s="47"/>
      <c r="E29" s="48"/>
      <c r="F29" s="25"/>
      <c r="G29" s="116" t="s">
        <v>44</v>
      </c>
      <c r="H29" s="126" t="s">
        <v>17</v>
      </c>
      <c r="I29" s="127">
        <v>20</v>
      </c>
      <c r="J29" s="127">
        <v>20</v>
      </c>
      <c r="K29" s="128" t="s">
        <v>71</v>
      </c>
      <c r="L29" s="128" t="s">
        <v>71</v>
      </c>
      <c r="M29" s="128">
        <v>1</v>
      </c>
      <c r="N29" s="121">
        <v>4</v>
      </c>
      <c r="O29" s="122">
        <f t="shared" si="8"/>
        <v>5</v>
      </c>
      <c r="P29" s="129">
        <v>0</v>
      </c>
      <c r="Q29" s="129">
        <v>15</v>
      </c>
      <c r="R29" s="129">
        <v>0</v>
      </c>
      <c r="S29" s="130"/>
      <c r="T29" s="130">
        <f t="shared" si="12"/>
        <v>15</v>
      </c>
      <c r="U29" s="130"/>
      <c r="V29" s="130"/>
      <c r="W29" s="130"/>
      <c r="X29" s="130"/>
      <c r="Y29" s="124">
        <f t="shared" si="5"/>
        <v>0</v>
      </c>
      <c r="Z29" s="124">
        <f t="shared" si="3"/>
        <v>20</v>
      </c>
      <c r="AA29" s="125">
        <f t="shared" si="11"/>
        <v>1</v>
      </c>
      <c r="AB29" s="137"/>
      <c r="AC29" s="137"/>
      <c r="AD29" s="138"/>
      <c r="AE29" s="139"/>
      <c r="AF29" s="140"/>
    </row>
    <row r="30" spans="2:32" ht="26.4" x14ac:dyDescent="0.25">
      <c r="B30" s="4"/>
      <c r="C30" s="46"/>
      <c r="D30" s="47"/>
      <c r="E30" s="48"/>
      <c r="F30" s="25"/>
      <c r="G30" s="116" t="s">
        <v>45</v>
      </c>
      <c r="H30" s="117" t="s">
        <v>17</v>
      </c>
      <c r="I30" s="118">
        <v>120</v>
      </c>
      <c r="J30" s="127">
        <v>120</v>
      </c>
      <c r="K30" s="128" t="s">
        <v>71</v>
      </c>
      <c r="L30" s="120">
        <v>20</v>
      </c>
      <c r="M30" s="120">
        <v>7</v>
      </c>
      <c r="N30" s="121">
        <v>27</v>
      </c>
      <c r="O30" s="122">
        <f t="shared" si="8"/>
        <v>54</v>
      </c>
      <c r="P30" s="129">
        <v>66</v>
      </c>
      <c r="Q30" s="129">
        <v>0</v>
      </c>
      <c r="R30" s="129">
        <v>0</v>
      </c>
      <c r="S30" s="131"/>
      <c r="T30" s="131">
        <f t="shared" si="12"/>
        <v>66</v>
      </c>
      <c r="U30" s="131"/>
      <c r="V30" s="131"/>
      <c r="W30" s="131"/>
      <c r="X30" s="131"/>
      <c r="Y30" s="124">
        <f t="shared" si="5"/>
        <v>0</v>
      </c>
      <c r="Z30" s="124">
        <f t="shared" si="3"/>
        <v>120</v>
      </c>
      <c r="AA30" s="125">
        <f t="shared" si="11"/>
        <v>1</v>
      </c>
      <c r="AB30" s="137"/>
      <c r="AC30" s="137"/>
      <c r="AD30" s="138"/>
      <c r="AE30" s="139"/>
      <c r="AF30" s="140"/>
    </row>
    <row r="31" spans="2:32" ht="52.8" x14ac:dyDescent="0.25">
      <c r="B31" s="4"/>
      <c r="C31" s="185"/>
      <c r="D31" s="186"/>
      <c r="E31" s="187"/>
      <c r="F31" s="25"/>
      <c r="G31" s="25" t="s">
        <v>73</v>
      </c>
      <c r="H31" s="77" t="s">
        <v>17</v>
      </c>
      <c r="I31" s="58">
        <v>75</v>
      </c>
      <c r="J31" s="60">
        <f>75+3</f>
        <v>78</v>
      </c>
      <c r="K31" s="52" t="s">
        <v>71</v>
      </c>
      <c r="L31" s="84" t="s">
        <v>71</v>
      </c>
      <c r="M31" s="84">
        <v>10</v>
      </c>
      <c r="N31" s="97">
        <v>7</v>
      </c>
      <c r="O31" s="90">
        <f t="shared" si="8"/>
        <v>17</v>
      </c>
      <c r="P31" s="103">
        <v>0</v>
      </c>
      <c r="Q31" s="113">
        <v>10</v>
      </c>
      <c r="R31" s="113">
        <v>25</v>
      </c>
      <c r="S31" s="113">
        <v>23</v>
      </c>
      <c r="T31" s="114">
        <f t="shared" si="12"/>
        <v>58</v>
      </c>
      <c r="U31" s="159"/>
      <c r="V31" s="158"/>
      <c r="W31" s="158"/>
      <c r="X31" s="158"/>
      <c r="Y31" s="92">
        <f t="shared" si="5"/>
        <v>0</v>
      </c>
      <c r="Z31" s="92">
        <f t="shared" si="3"/>
        <v>75</v>
      </c>
      <c r="AA31" s="57">
        <f t="shared" si="11"/>
        <v>0.96153846153846156</v>
      </c>
      <c r="AB31" s="8"/>
      <c r="AC31" s="8"/>
      <c r="AE31" s="132">
        <v>3</v>
      </c>
      <c r="AF31" s="132">
        <v>8</v>
      </c>
    </row>
    <row r="32" spans="2:32" ht="26.4" x14ac:dyDescent="0.25">
      <c r="B32" s="4"/>
      <c r="C32" s="16"/>
      <c r="D32" s="17"/>
      <c r="E32" s="18"/>
      <c r="F32" s="25"/>
      <c r="G32" s="25" t="s">
        <v>74</v>
      </c>
      <c r="H32" s="77" t="s">
        <v>17</v>
      </c>
      <c r="I32" s="58">
        <v>82</v>
      </c>
      <c r="J32" s="60">
        <v>82</v>
      </c>
      <c r="K32" s="52" t="s">
        <v>71</v>
      </c>
      <c r="L32" s="84" t="s">
        <v>71</v>
      </c>
      <c r="M32" s="84">
        <v>14</v>
      </c>
      <c r="N32" s="97">
        <v>10</v>
      </c>
      <c r="O32" s="90">
        <f t="shared" si="8"/>
        <v>24</v>
      </c>
      <c r="P32" s="102">
        <v>7</v>
      </c>
      <c r="Q32" s="113">
        <v>5</v>
      </c>
      <c r="R32" s="113">
        <v>8</v>
      </c>
      <c r="S32" s="95">
        <v>9</v>
      </c>
      <c r="T32" s="115">
        <f t="shared" si="12"/>
        <v>29</v>
      </c>
      <c r="U32" s="159"/>
      <c r="V32" s="159"/>
      <c r="W32" s="158"/>
      <c r="X32" s="158"/>
      <c r="Y32" s="92">
        <f t="shared" si="5"/>
        <v>0</v>
      </c>
      <c r="Z32" s="92">
        <f t="shared" si="3"/>
        <v>53</v>
      </c>
      <c r="AA32" s="57">
        <f t="shared" si="11"/>
        <v>0.64634146341463417</v>
      </c>
      <c r="AB32" s="8"/>
      <c r="AC32" s="8"/>
      <c r="AE32" s="133"/>
      <c r="AF32" s="4"/>
    </row>
    <row r="33" spans="2:32" ht="66" x14ac:dyDescent="0.25">
      <c r="B33" s="4"/>
      <c r="C33" s="16"/>
      <c r="D33" s="17"/>
      <c r="E33" s="18"/>
      <c r="F33" s="62" t="s">
        <v>64</v>
      </c>
      <c r="G33" s="62"/>
      <c r="H33" s="76" t="s">
        <v>17</v>
      </c>
      <c r="I33" s="67">
        <v>370</v>
      </c>
      <c r="J33" s="67">
        <f>+SUM(J34:J37)</f>
        <v>275</v>
      </c>
      <c r="K33" s="70">
        <f>+SUM(K34:K37)</f>
        <v>0</v>
      </c>
      <c r="L33" s="70">
        <f>+SUM(L34:L37)</f>
        <v>16</v>
      </c>
      <c r="M33" s="70">
        <f>+SUM(M34:M37)</f>
        <v>36</v>
      </c>
      <c r="N33" s="100">
        <f>+SUM(N34:N37)</f>
        <v>4</v>
      </c>
      <c r="O33" s="66">
        <f t="shared" si="8"/>
        <v>56</v>
      </c>
      <c r="P33" s="101">
        <f>+SUM(P34:P37)</f>
        <v>45</v>
      </c>
      <c r="Q33" s="101">
        <f t="shared" ref="Q33:S33" si="16">+SUM(Q34:Q37)</f>
        <v>4</v>
      </c>
      <c r="R33" s="101">
        <f t="shared" si="16"/>
        <v>19</v>
      </c>
      <c r="S33" s="99">
        <f t="shared" si="16"/>
        <v>84</v>
      </c>
      <c r="T33" s="99">
        <f>SUM(P33:S33)</f>
        <v>152</v>
      </c>
      <c r="U33" s="156">
        <f>+SUM(U34:U37)</f>
        <v>0</v>
      </c>
      <c r="V33" s="156">
        <f t="shared" ref="V33:X33" si="17">+SUM(V34:V37)</f>
        <v>0</v>
      </c>
      <c r="W33" s="156">
        <f t="shared" si="17"/>
        <v>0</v>
      </c>
      <c r="X33" s="156">
        <f t="shared" si="17"/>
        <v>0</v>
      </c>
      <c r="Y33" s="91">
        <f t="shared" si="5"/>
        <v>0</v>
      </c>
      <c r="Z33" s="91">
        <f t="shared" si="3"/>
        <v>208</v>
      </c>
      <c r="AA33" s="68">
        <f>SUM(Z33/J33)</f>
        <v>0.75636363636363635</v>
      </c>
      <c r="AB33" s="71"/>
      <c r="AC33" s="71"/>
      <c r="AE33" s="134">
        <f>+SUM(AE34:AE37)</f>
        <v>34</v>
      </c>
      <c r="AF33" s="134">
        <f>+SUM(AF34:AF37)</f>
        <v>0</v>
      </c>
    </row>
    <row r="34" spans="2:32" ht="52.8" x14ac:dyDescent="0.25">
      <c r="B34" s="4"/>
      <c r="C34" s="33"/>
      <c r="D34" s="34"/>
      <c r="E34" s="35"/>
      <c r="F34" s="25"/>
      <c r="G34" s="25" t="s">
        <v>75</v>
      </c>
      <c r="H34" s="77" t="s">
        <v>17</v>
      </c>
      <c r="I34" s="58">
        <v>40</v>
      </c>
      <c r="J34" s="58">
        <v>26</v>
      </c>
      <c r="K34" s="93">
        <v>0</v>
      </c>
      <c r="L34" s="84">
        <v>2</v>
      </c>
      <c r="M34" s="95">
        <v>0</v>
      </c>
      <c r="N34" s="97">
        <v>4</v>
      </c>
      <c r="O34" s="90">
        <f t="shared" si="8"/>
        <v>6</v>
      </c>
      <c r="P34" s="103">
        <v>6</v>
      </c>
      <c r="Q34" s="113">
        <v>2</v>
      </c>
      <c r="R34" s="113">
        <v>5</v>
      </c>
      <c r="S34" s="113">
        <v>6</v>
      </c>
      <c r="T34" s="104">
        <f t="shared" ref="T34:T37" si="18">SUM(P34:S34)</f>
        <v>19</v>
      </c>
      <c r="U34" s="158"/>
      <c r="V34" s="158"/>
      <c r="W34" s="158"/>
      <c r="X34" s="158"/>
      <c r="Y34" s="92">
        <f t="shared" si="5"/>
        <v>0</v>
      </c>
      <c r="Z34" s="92">
        <f t="shared" si="3"/>
        <v>25</v>
      </c>
      <c r="AA34" s="57">
        <f t="shared" ref="AA34:AA37" si="19">SUM(Z34/J34)</f>
        <v>0.96153846153846156</v>
      </c>
      <c r="AB34" s="8"/>
      <c r="AC34" s="8"/>
      <c r="AE34" s="132"/>
      <c r="AF34" s="4"/>
    </row>
    <row r="35" spans="2:32" ht="26.4" x14ac:dyDescent="0.25">
      <c r="B35" s="4"/>
      <c r="C35" s="79"/>
      <c r="D35" s="80"/>
      <c r="E35" s="81"/>
      <c r="F35" s="25"/>
      <c r="G35" s="25" t="s">
        <v>76</v>
      </c>
      <c r="H35" s="77" t="s">
        <v>17</v>
      </c>
      <c r="I35" s="58">
        <v>120</v>
      </c>
      <c r="J35" s="58">
        <f>78+24</f>
        <v>102</v>
      </c>
      <c r="K35" s="93">
        <v>0</v>
      </c>
      <c r="L35" s="84">
        <v>0</v>
      </c>
      <c r="M35" s="95">
        <v>0</v>
      </c>
      <c r="N35" s="97">
        <v>0</v>
      </c>
      <c r="O35" s="103">
        <v>0</v>
      </c>
      <c r="P35" s="103">
        <v>27</v>
      </c>
      <c r="Q35" s="113">
        <v>0</v>
      </c>
      <c r="R35" s="113">
        <v>9</v>
      </c>
      <c r="S35" s="113"/>
      <c r="T35" s="106">
        <f t="shared" si="18"/>
        <v>36</v>
      </c>
      <c r="U35" s="158"/>
      <c r="V35" s="158"/>
      <c r="W35" s="158"/>
      <c r="X35" s="158"/>
      <c r="Y35" s="92">
        <f t="shared" si="5"/>
        <v>0</v>
      </c>
      <c r="Z35" s="105">
        <f t="shared" si="3"/>
        <v>36</v>
      </c>
      <c r="AA35" s="57">
        <f t="shared" si="19"/>
        <v>0.35294117647058826</v>
      </c>
      <c r="AB35" s="8"/>
      <c r="AC35" s="8"/>
      <c r="AE35" s="132">
        <v>24</v>
      </c>
      <c r="AF35" s="4"/>
    </row>
    <row r="36" spans="2:32" s="88" customFormat="1" ht="39.6" x14ac:dyDescent="0.25">
      <c r="B36" s="89"/>
      <c r="C36" s="225"/>
      <c r="D36" s="226"/>
      <c r="E36" s="227"/>
      <c r="F36" s="25"/>
      <c r="G36" s="116" t="s">
        <v>65</v>
      </c>
      <c r="H36" s="117" t="s">
        <v>17</v>
      </c>
      <c r="I36" s="118">
        <v>200</v>
      </c>
      <c r="J36" s="160">
        <f>130+10</f>
        <v>140</v>
      </c>
      <c r="K36" s="119">
        <v>0</v>
      </c>
      <c r="L36" s="120">
        <v>12</v>
      </c>
      <c r="M36" s="121">
        <v>33</v>
      </c>
      <c r="N36" s="121">
        <v>0</v>
      </c>
      <c r="O36" s="122">
        <f t="shared" si="8"/>
        <v>45</v>
      </c>
      <c r="P36" s="121">
        <v>10</v>
      </c>
      <c r="Q36" s="161">
        <v>2</v>
      </c>
      <c r="R36" s="161">
        <v>5</v>
      </c>
      <c r="S36" s="129">
        <v>78</v>
      </c>
      <c r="T36" s="123">
        <f t="shared" si="18"/>
        <v>95</v>
      </c>
      <c r="U36" s="122"/>
      <c r="V36" s="122"/>
      <c r="W36" s="122"/>
      <c r="X36" s="122"/>
      <c r="Y36" s="124">
        <f t="shared" si="5"/>
        <v>0</v>
      </c>
      <c r="Z36" s="124">
        <f t="shared" si="3"/>
        <v>140</v>
      </c>
      <c r="AA36" s="125">
        <f t="shared" si="19"/>
        <v>1</v>
      </c>
      <c r="AB36" s="141"/>
      <c r="AC36" s="141"/>
      <c r="AE36" s="135">
        <v>10</v>
      </c>
      <c r="AF36" s="89"/>
    </row>
    <row r="37" spans="2:32" ht="52.8" x14ac:dyDescent="0.25">
      <c r="B37" s="4"/>
      <c r="C37" s="185"/>
      <c r="D37" s="186"/>
      <c r="E37" s="187"/>
      <c r="F37" s="25"/>
      <c r="G37" s="116" t="s">
        <v>46</v>
      </c>
      <c r="H37" s="117" t="s">
        <v>17</v>
      </c>
      <c r="I37" s="118">
        <v>10</v>
      </c>
      <c r="J37" s="118">
        <v>7</v>
      </c>
      <c r="K37" s="119">
        <v>0</v>
      </c>
      <c r="L37" s="120">
        <v>2</v>
      </c>
      <c r="M37" s="121">
        <v>3</v>
      </c>
      <c r="N37" s="121">
        <v>0</v>
      </c>
      <c r="O37" s="122">
        <f t="shared" si="8"/>
        <v>5</v>
      </c>
      <c r="P37" s="121">
        <v>2</v>
      </c>
      <c r="Q37" s="121">
        <v>0</v>
      </c>
      <c r="R37" s="121"/>
      <c r="S37" s="121"/>
      <c r="T37" s="123">
        <f t="shared" si="18"/>
        <v>2</v>
      </c>
      <c r="U37" s="123"/>
      <c r="V37" s="123"/>
      <c r="W37" s="123"/>
      <c r="X37" s="123"/>
      <c r="Y37" s="124">
        <f t="shared" si="5"/>
        <v>0</v>
      </c>
      <c r="Z37" s="124">
        <f>+O37+T37+Y37</f>
        <v>7</v>
      </c>
      <c r="AA37" s="125">
        <f t="shared" si="19"/>
        <v>1</v>
      </c>
      <c r="AB37" s="141"/>
      <c r="AC37" s="141"/>
      <c r="AD37" s="138"/>
      <c r="AE37" s="142"/>
      <c r="AF37" s="140"/>
    </row>
    <row r="38" spans="2:32" ht="15.6" x14ac:dyDescent="0.25">
      <c r="B38" s="162" t="s">
        <v>66</v>
      </c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4"/>
    </row>
    <row r="39" spans="2:32" x14ac:dyDescent="0.25">
      <c r="R39" s="7"/>
    </row>
    <row r="40" spans="2:32" x14ac:dyDescent="0.25">
      <c r="I40" s="22"/>
      <c r="R40" s="7"/>
    </row>
    <row r="41" spans="2:32" x14ac:dyDescent="0.25">
      <c r="R41" s="7"/>
    </row>
    <row r="42" spans="2:32" x14ac:dyDescent="0.25">
      <c r="O42" s="22"/>
      <c r="R42" s="7"/>
      <c r="W42" s="22"/>
    </row>
    <row r="43" spans="2:32" x14ac:dyDescent="0.25">
      <c r="I43" s="22"/>
      <c r="J43" s="22"/>
      <c r="O43" s="51"/>
      <c r="P43" s="22"/>
      <c r="R43" s="7"/>
    </row>
    <row r="44" spans="2:32" x14ac:dyDescent="0.25">
      <c r="P44" s="22"/>
      <c r="R44" s="7"/>
      <c r="T44" s="22"/>
      <c r="V44" s="22"/>
      <c r="W44" s="22"/>
    </row>
    <row r="45" spans="2:32" x14ac:dyDescent="0.25">
      <c r="L45" s="87"/>
      <c r="R45" s="7"/>
    </row>
    <row r="46" spans="2:32" x14ac:dyDescent="0.25">
      <c r="P46" s="1" t="s">
        <v>52</v>
      </c>
      <c r="R46" s="50"/>
    </row>
  </sheetData>
  <mergeCells count="37">
    <mergeCell ref="C24:E24"/>
    <mergeCell ref="C36:E36"/>
    <mergeCell ref="C20:E20"/>
    <mergeCell ref="C31:E31"/>
    <mergeCell ref="C25:E25"/>
    <mergeCell ref="C16:E16"/>
    <mergeCell ref="F12:AC12"/>
    <mergeCell ref="C21:E21"/>
    <mergeCell ref="B14:E14"/>
    <mergeCell ref="C19:E19"/>
    <mergeCell ref="F13:AC13"/>
    <mergeCell ref="B12:E12"/>
    <mergeCell ref="B9:E9"/>
    <mergeCell ref="B10:E10"/>
    <mergeCell ref="F10:AC10"/>
    <mergeCell ref="F14:AC14"/>
    <mergeCell ref="B1:AC1"/>
    <mergeCell ref="B4:D4"/>
    <mergeCell ref="E5:AC5"/>
    <mergeCell ref="E6:AC6"/>
    <mergeCell ref="B6:D6"/>
    <mergeCell ref="B38:AC38"/>
    <mergeCell ref="B7:AC7"/>
    <mergeCell ref="B2:AC2"/>
    <mergeCell ref="B3:D3"/>
    <mergeCell ref="B5:D5"/>
    <mergeCell ref="E3:AC3"/>
    <mergeCell ref="E4:AC4"/>
    <mergeCell ref="C15:AC15"/>
    <mergeCell ref="F9:AC9"/>
    <mergeCell ref="F8:AC8"/>
    <mergeCell ref="B8:E8"/>
    <mergeCell ref="B13:E13"/>
    <mergeCell ref="B11:AB11"/>
    <mergeCell ref="C37:E37"/>
    <mergeCell ref="C17:E17"/>
    <mergeCell ref="C18:E18"/>
  </mergeCells>
  <printOptions horizontalCentered="1"/>
  <pageMargins left="0.19685039370078741" right="0" top="0.59055118110236227" bottom="0.39370078740157483" header="0.39370078740157483" footer="0.39370078740157483"/>
  <pageSetup scale="52" fitToHeight="2" orientation="landscape" r:id="rId1"/>
  <headerFooter>
    <oddFooter xml:space="preserve">&amp;C&amp;9
</oddFooter>
  </headerFooter>
  <rowBreaks count="3" manualBreakCount="3">
    <brk id="6" max="16383" man="1"/>
    <brk id="24" max="28" man="1"/>
    <brk id="35" max="28" man="1"/>
  </rowBreaks>
  <ignoredErrors>
    <ignoredError sqref="O25:O27 O34 O36:O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</vt:lpstr>
      <vt:lpstr>EJECUCION!Área_de_impresión</vt:lpstr>
      <vt:lpstr>EJECUCION!Títulos_a_imprimir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Yadira Galindo</cp:lastModifiedBy>
  <cp:lastPrinted>2025-09-01T17:17:21Z</cp:lastPrinted>
  <dcterms:created xsi:type="dcterms:W3CDTF">2019-01-08T14:24:40Z</dcterms:created>
  <dcterms:modified xsi:type="dcterms:W3CDTF">2026-05-25T13:25:24Z</dcterms:modified>
</cp:coreProperties>
</file>