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2026\ENERO 2026\"/>
    </mc:Choice>
  </mc:AlternateContent>
  <xr:revisionPtr revIDLastSave="0" documentId="8_{423AA08C-0B6C-465F-9E59-1E3A8FDAB1E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ROGRAMACIÓN" sheetId="2" r:id="rId1"/>
  </sheets>
  <definedNames>
    <definedName name="_xlnm.Print_Area" localSheetId="0">REPROGRAMACIÓN!$B$1:$AG$37</definedName>
    <definedName name="_xlnm.Print_Titles" localSheetId="0">REPROGRAMACIÓN!$1:$1</definedName>
  </definedNames>
  <calcPr calcId="191029"/>
</workbook>
</file>

<file path=xl/calcChain.xml><?xml version="1.0" encoding="utf-8"?>
<calcChain xmlns="http://schemas.openxmlformats.org/spreadsheetml/2006/main">
  <c r="AC36" i="2" l="1"/>
  <c r="X36" i="2"/>
  <c r="S36" i="2"/>
  <c r="AC35" i="2"/>
  <c r="X35" i="2"/>
  <c r="S35" i="2"/>
  <c r="AC34" i="2"/>
  <c r="X34" i="2"/>
  <c r="S34" i="2"/>
  <c r="AC33" i="2"/>
  <c r="X33" i="2"/>
  <c r="S33" i="2"/>
  <c r="AC32" i="2"/>
  <c r="X32" i="2"/>
  <c r="S32" i="2"/>
  <c r="S31" i="2"/>
  <c r="AD31" i="2" s="1"/>
  <c r="AE31" i="2" s="1"/>
  <c r="AC30" i="2"/>
  <c r="X30" i="2"/>
  <c r="S30" i="2"/>
  <c r="AC29" i="2"/>
  <c r="X29" i="2"/>
  <c r="S29" i="2"/>
  <c r="AC28" i="2"/>
  <c r="X28" i="2"/>
  <c r="S28" i="2"/>
  <c r="AC27" i="2"/>
  <c r="X27" i="2"/>
  <c r="S27" i="2"/>
  <c r="AC26" i="2"/>
  <c r="X26" i="2"/>
  <c r="S26" i="2"/>
  <c r="AC25" i="2"/>
  <c r="X25" i="2"/>
  <c r="S25" i="2"/>
  <c r="AC24" i="2"/>
  <c r="X24" i="2"/>
  <c r="S24" i="2"/>
  <c r="AC23" i="2"/>
  <c r="X23" i="2"/>
  <c r="S23" i="2"/>
  <c r="AC22" i="2"/>
  <c r="X22" i="2"/>
  <c r="AC21" i="2"/>
  <c r="X21" i="2"/>
  <c r="AC20" i="2"/>
  <c r="X20" i="2"/>
  <c r="O20" i="2"/>
  <c r="O16" i="2" s="1"/>
  <c r="S16" i="2" s="1"/>
  <c r="N20" i="2"/>
  <c r="J20" i="2"/>
  <c r="AC19" i="2"/>
  <c r="X19" i="2"/>
  <c r="S19" i="2"/>
  <c r="N19" i="2"/>
  <c r="J19" i="2"/>
  <c r="AC18" i="2"/>
  <c r="X18" i="2"/>
  <c r="O18" i="2"/>
  <c r="S18" i="2" s="1"/>
  <c r="N18" i="2"/>
  <c r="J18" i="2"/>
  <c r="AF17" i="2"/>
  <c r="AC17" i="2"/>
  <c r="X17" i="2"/>
  <c r="O17" i="2"/>
  <c r="S17" i="2" s="1"/>
  <c r="M17" i="2"/>
  <c r="L17" i="2"/>
  <c r="K17" i="2"/>
  <c r="AF16" i="2"/>
  <c r="AC16" i="2"/>
  <c r="X16" i="2"/>
  <c r="L16" i="2"/>
  <c r="AD26" i="2" l="1"/>
  <c r="AE26" i="2" s="1"/>
  <c r="AD23" i="2"/>
  <c r="AE23" i="2" s="1"/>
  <c r="AD28" i="2"/>
  <c r="AE28" i="2" s="1"/>
  <c r="J16" i="2"/>
  <c r="AD17" i="2"/>
  <c r="N16" i="2"/>
  <c r="AD16" i="2"/>
  <c r="AD19" i="2"/>
  <c r="AE19" i="2" s="1"/>
  <c r="AD32" i="2"/>
  <c r="AE32" i="2" s="1"/>
  <c r="AD33" i="2"/>
  <c r="AE33" i="2" s="1"/>
  <c r="AD36" i="2"/>
  <c r="AE36" i="2" s="1"/>
  <c r="AD34" i="2"/>
  <c r="AE34" i="2" s="1"/>
  <c r="AD30" i="2"/>
  <c r="AE30" i="2" s="1"/>
  <c r="AD35" i="2"/>
  <c r="AE35" i="2" s="1"/>
  <c r="AD27" i="2"/>
  <c r="AE27" i="2" s="1"/>
  <c r="AD24" i="2"/>
  <c r="AE24" i="2" s="1"/>
  <c r="AD29" i="2"/>
  <c r="AE29" i="2" s="1"/>
  <c r="AD25" i="2"/>
  <c r="AE25" i="2" s="1"/>
  <c r="AD18" i="2"/>
  <c r="AE18" i="2" s="1"/>
  <c r="S20" i="2"/>
  <c r="AD20" i="2" s="1"/>
  <c r="AE20" i="2" s="1"/>
  <c r="J17" i="2"/>
  <c r="N17" i="2"/>
  <c r="AE17" i="2" l="1"/>
  <c r="AE16" i="2"/>
</calcChain>
</file>

<file path=xl/sharedStrings.xml><?xml version="1.0" encoding="utf-8"?>
<sst xmlns="http://schemas.openxmlformats.org/spreadsheetml/2006/main" count="107" uniqueCount="82">
  <si>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</si>
  <si>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</si>
  <si>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</si>
  <si>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</si>
  <si>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</si>
  <si>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</si>
  <si>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</si>
  <si>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</si>
  <si>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</si>
  <si>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</si>
  <si>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</si>
  <si>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</si>
  <si>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</si>
  <si>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</si>
  <si>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</si>
  <si>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</si>
  <si>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</si>
  <si>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</si>
  <si>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</si>
  <si>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</si>
  <si>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</si>
  <si>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</si>
  <si>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</si>
  <si>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</si>
  <si>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</si>
  <si>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</si>
  <si>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</si>
  <si>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</si>
  <si>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</si>
  <si>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</si>
  <si>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</si>
  <si>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</si>
  <si>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</si>
  <si>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</si>
  <si>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</si>
  <si>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</si>
  <si>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</si>
  <si>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</si>
  <si>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</si>
  <si>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</si>
  <si>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</si>
  <si>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</si>
  <si>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</si>
  <si>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</si>
  <si>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</si>
  <si>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</si>
  <si>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</si>
  <si>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</si>
  <si>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</si>
  <si>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</si>
  <si>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</si>
  <si>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</si>
  <si>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</si>
  <si>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</si>
  <si>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</si>
  <si>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</si>
  <si>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</si>
  <si>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</si>
  <si>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</si>
  <si>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</si>
  <si>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</si>
  <si>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</si>
  <si>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</si>
  <si>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</si>
  <si>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</si>
  <si>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</si>
  <si>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</si>
  <si>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</si>
  <si>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</si>
  <si>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</si>
  <si>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PRESUPUESTO APROBADO MEDIANTE DECRETO 36-2024, LEY DE PRESUPUESTO GENERAL DE INGRESOS Y EGRESOS DEL ESTADO PARA EL EJERCICIO FISCAL 2026</t>
  </si>
  <si>
    <t>Para el 2026, se ha incrementado a 251,885 el número de personas individuales y jurídicas beneficiadas con servicios registrales (Línea base de 120,008 en 2019 a 251,885 en 2026)</t>
  </si>
  <si>
    <t xml:space="preserve">        MINISTERIO DE ECONOMÍA 
MATRIZ DE PLANIFICACIÓN, POA 2026</t>
  </si>
  <si>
    <t>MODIFICACIÓN 029</t>
  </si>
  <si>
    <t>PRESUPUESTO VIGENTE 2026   EN  Q.</t>
  </si>
  <si>
    <t>MODIFICACIÓN 021</t>
  </si>
  <si>
    <t>DISMINUCIÓN POR CEDER PRESUPUESTO</t>
  </si>
  <si>
    <t>META VIGENTE</t>
  </si>
  <si>
    <t xml:space="preserve">% DE EJECUCIÓN
</t>
  </si>
  <si>
    <t>0</t>
  </si>
  <si>
    <t>0%</t>
  </si>
  <si>
    <t>REPROGRAMACIÓN MENSUAL, CUATRIMESTRAL Y ANUAL, 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</si>
</sst>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</cellStyleXfs>
  <cellXfs count="76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5" borderId="0" xfId="1" applyFill="1" applyBorder="1"/>
    <xf numFmtId="3" fontId="4" fillId="0" borderId="0" xfId="1" applyNumberFormat="1"/>
    <xf numFmtId="3" fontId="12" fillId="2" borderId="1" xfId="0" applyNumberFormat="1" applyFont="1" applyFill="1" applyBorder="1" applyAlignment="1">
      <alignment horizontal="justify" vertical="top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3" fontId="4" fillId="2" borderId="0" xfId="1" applyNumberFormat="1" applyFill="1"/>
    <xf numFmtId="43" fontId="4" fillId="0" borderId="0" xfId="9" applyFont="1"/>
    <xf numFmtId="0" fontId="3" fillId="2" borderId="1" xfId="0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left" vertical="top" wrapText="1"/>
    </xf>
    <xf numFmtId="0" fontId="17" fillId="3" borderId="1" xfId="1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18" fillId="7" borderId="1" xfId="1" applyFont="1" applyFill="1" applyBorder="1" applyAlignment="1">
      <alignment horizontal="center" vertical="top" wrapText="1"/>
    </xf>
    <xf numFmtId="0" fontId="22" fillId="9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4" applyFont="1" applyFill="1" applyBorder="1" applyAlignment="1">
      <alignment horizontal="left" vertical="top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24" fillId="9" borderId="1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9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9" fillId="8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justify" vertical="justify" wrapText="1"/>
    </xf>
    <xf numFmtId="0" fontId="29" fillId="2" borderId="1" xfId="0" applyFont="1" applyFill="1" applyBorder="1" applyAlignment="1">
      <alignment horizontal="justify" vertical="justify" wrapText="1"/>
    </xf>
    <xf numFmtId="0" fontId="26" fillId="2" borderId="1" xfId="0" applyFont="1" applyFill="1" applyBorder="1" applyAlignment="1">
      <alignment horizontal="justify" vertical="justify"/>
    </xf>
    <xf numFmtId="0" fontId="16" fillId="0" borderId="1" xfId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/>
    </xf>
    <xf numFmtId="0" fontId="19" fillId="10" borderId="1" xfId="1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justify" vertical="top" wrapText="1"/>
    </xf>
  </cellXfs>
  <cellStyles count="13">
    <cellStyle name="Estilo 1" xfId="10" xr:uid="{00000000-0005-0000-0000-000000000000}"/>
    <cellStyle name="Millares" xfId="9" builtinId="3"/>
    <cellStyle name="Millares 2" xfId="6" xr:uid="{00000000-0005-0000-0000-000002000000}"/>
    <cellStyle name="Millares 2 2" xfId="8" xr:uid="{00000000-0005-0000-0000-000003000000}"/>
    <cellStyle name="Millares 2 2 2" xfId="12" xr:uid="{00000000-0005-0000-0000-000003000000}"/>
    <cellStyle name="Millares 2 3" xfId="11" xr:uid="{00000000-0005-0000-0000-000002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220168</xdr:colOff>
      <xdr:row>2</xdr:row>
      <xdr:rowOff>27230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B217A9-B1E4-4F4C-A718-20E76DA30D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7606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FFBD-2A51-47D6-9649-834178228D4A}">
  <sheetPr>
    <pageSetUpPr fitToPage="1"/>
  </sheetPr>
  <dimension ref="A1:AG45"/>
  <sheetViews>
    <sheetView showGridLines="0" showZeros="0" tabSelected="1" topLeftCell="B1" zoomScale="92" zoomScaleNormal="92" zoomScaleSheetLayoutView="113" zoomScalePageLayoutView="70" workbookViewId="0">
      <selection activeCell="J41" sqref="J41"/>
    </sheetView>
  </sheetViews>
  <sheetFormatPr baseColWidth="10" defaultColWidth="11.42578125" defaultRowHeight="12.75" x14ac:dyDescent="0.2"/>
  <cols>
    <col min="1" max="1" width="8.42578125" style="1" hidden="1" customWidth="1"/>
    <col min="2" max="2" width="4.42578125" style="1" bestFit="1" customWidth="1"/>
    <col min="3" max="3" width="12.28515625" style="1" customWidth="1"/>
    <col min="4" max="4" width="5.42578125" style="1" customWidth="1"/>
    <col min="5" max="5" width="9.85546875" style="1" customWidth="1"/>
    <col min="6" max="6" width="36.85546875" style="1" customWidth="1"/>
    <col min="7" max="7" width="32.42578125" style="1" customWidth="1"/>
    <col min="8" max="8" width="12.7109375" style="1" customWidth="1"/>
    <col min="9" max="9" width="9.7109375" style="1" customWidth="1"/>
    <col min="10" max="10" width="9.5703125" style="1" bestFit="1" customWidth="1"/>
    <col min="11" max="11" width="15.140625" style="1" hidden="1" customWidth="1"/>
    <col min="12" max="12" width="18" style="1" hidden="1" customWidth="1"/>
    <col min="13" max="13" width="17.85546875" style="1" hidden="1" customWidth="1"/>
    <col min="14" max="14" width="14.7109375" style="1" hidden="1" customWidth="1"/>
    <col min="15" max="15" width="6.140625" style="1" customWidth="1"/>
    <col min="16" max="16" width="7.85546875" style="1" customWidth="1"/>
    <col min="17" max="17" width="7.140625" style="1" customWidth="1"/>
    <col min="18" max="18" width="6.28515625" style="1" customWidth="1"/>
    <col min="19" max="19" width="14.140625" style="1" customWidth="1"/>
    <col min="20" max="20" width="7.85546875" style="1" hidden="1" customWidth="1"/>
    <col min="21" max="21" width="7.140625" style="1" hidden="1" customWidth="1"/>
    <col min="22" max="23" width="7" style="1" hidden="1" customWidth="1"/>
    <col min="24" max="24" width="14.140625" style="1" hidden="1" customWidth="1"/>
    <col min="25" max="25" width="8.42578125" style="1" hidden="1" customWidth="1"/>
    <col min="26" max="26" width="7.5703125" style="1" hidden="1" customWidth="1"/>
    <col min="27" max="27" width="7.7109375" style="1" hidden="1" customWidth="1"/>
    <col min="28" max="28" width="7.42578125" style="1" hidden="1" customWidth="1"/>
    <col min="29" max="29" width="1.85546875" style="1" hidden="1" customWidth="1"/>
    <col min="30" max="30" width="14.5703125" style="1" customWidth="1"/>
    <col min="31" max="31" width="20.28515625" style="1" customWidth="1"/>
    <col min="32" max="32" width="15" style="1" bestFit="1" customWidth="1"/>
    <col min="33" max="33" width="19.140625" style="1" customWidth="1"/>
    <col min="34" max="35" width="13.5703125" style="1" bestFit="1" customWidth="1"/>
    <col min="36" max="16384" width="11.42578125" style="1"/>
  </cols>
  <sheetData>
    <row r="1" spans="1:33" ht="32.25" customHeight="1" x14ac:dyDescent="0.2">
      <c r="B1" s="59" t="s">
        <v>72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 s="13" customFormat="1" ht="25.5" customHeight="1" x14ac:dyDescent="0.2">
      <c r="A2" s="2"/>
      <c r="B2" s="68" t="s">
        <v>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3" s="2" customFormat="1" ht="29.25" customHeight="1" x14ac:dyDescent="0.2">
      <c r="B3" s="66" t="s">
        <v>49</v>
      </c>
      <c r="C3" s="66"/>
      <c r="D3" s="66"/>
      <c r="E3" s="70" t="s">
        <v>0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3" s="2" customFormat="1" ht="15" x14ac:dyDescent="0.2">
      <c r="B4" s="60" t="s">
        <v>50</v>
      </c>
      <c r="C4" s="60"/>
      <c r="D4" s="60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2" customFormat="1" ht="23.25" customHeight="1" x14ac:dyDescent="0.2">
      <c r="B5" s="69" t="s">
        <v>51</v>
      </c>
      <c r="C5" s="69"/>
      <c r="D5" s="69"/>
      <c r="E5" s="63" t="s">
        <v>36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s="2" customFormat="1" ht="234" customHeight="1" x14ac:dyDescent="0.2">
      <c r="B6" s="66" t="s">
        <v>2</v>
      </c>
      <c r="C6" s="66"/>
      <c r="D6" s="66"/>
      <c r="E6" s="64" t="s">
        <v>69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15" customHeight="1" x14ac:dyDescent="0.2">
      <c r="B7" s="51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1:33" s="6" customFormat="1" ht="18" customHeight="1" x14ac:dyDescent="0.2">
      <c r="B8" s="61" t="s">
        <v>44</v>
      </c>
      <c r="C8" s="61"/>
      <c r="D8" s="61"/>
      <c r="E8" s="61"/>
      <c r="F8" s="49" t="s">
        <v>52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spans="1:33" s="6" customFormat="1" ht="36.75" customHeight="1" x14ac:dyDescent="0.2">
      <c r="B9" s="50" t="s">
        <v>37</v>
      </c>
      <c r="C9" s="50"/>
      <c r="D9" s="50"/>
      <c r="E9" s="50"/>
      <c r="F9" s="48" t="s">
        <v>71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spans="1:33" s="16" customFormat="1" ht="18" customHeight="1" x14ac:dyDescent="0.25">
      <c r="B10" s="62" t="s">
        <v>54</v>
      </c>
      <c r="C10" s="62"/>
      <c r="D10" s="62"/>
      <c r="E10" s="62"/>
      <c r="F10" s="67" t="s">
        <v>61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3" s="6" customFormat="1" ht="15.75" customHeight="1" x14ac:dyDescent="0.2">
      <c r="B11" s="72" t="s">
        <v>57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33"/>
    </row>
    <row r="12" spans="1:33" s="6" customFormat="1" ht="47.25" customHeight="1" x14ac:dyDescent="0.2">
      <c r="B12" s="55" t="s">
        <v>45</v>
      </c>
      <c r="C12" s="55"/>
      <c r="D12" s="55"/>
      <c r="E12" s="55"/>
      <c r="F12" s="73" t="s">
        <v>56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s="6" customFormat="1" ht="17.25" customHeight="1" x14ac:dyDescent="0.2">
      <c r="B13" s="55" t="s">
        <v>46</v>
      </c>
      <c r="C13" s="55"/>
      <c r="D13" s="55"/>
      <c r="E13" s="55"/>
      <c r="F13" s="74" t="s">
        <v>47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</row>
    <row r="14" spans="1:33" ht="21" customHeight="1" x14ac:dyDescent="0.2">
      <c r="B14" s="19"/>
      <c r="C14" s="53" t="s">
        <v>81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</row>
    <row r="15" spans="1:33" ht="51" customHeight="1" x14ac:dyDescent="0.2">
      <c r="B15" s="26" t="s">
        <v>48</v>
      </c>
      <c r="C15" s="54" t="s">
        <v>38</v>
      </c>
      <c r="D15" s="54"/>
      <c r="E15" s="54"/>
      <c r="F15" s="32" t="s">
        <v>39</v>
      </c>
      <c r="G15" s="32" t="s">
        <v>4</v>
      </c>
      <c r="H15" s="32" t="s">
        <v>3</v>
      </c>
      <c r="I15" s="32" t="s">
        <v>40</v>
      </c>
      <c r="J15" s="32" t="s">
        <v>55</v>
      </c>
      <c r="K15" s="32" t="s">
        <v>73</v>
      </c>
      <c r="L15" s="32" t="s">
        <v>75</v>
      </c>
      <c r="M15" s="32" t="s">
        <v>76</v>
      </c>
      <c r="N15" s="32" t="s">
        <v>77</v>
      </c>
      <c r="O15" s="4" t="s">
        <v>5</v>
      </c>
      <c r="P15" s="4" t="s">
        <v>6</v>
      </c>
      <c r="Q15" s="4" t="s">
        <v>7</v>
      </c>
      <c r="R15" s="4" t="s">
        <v>8</v>
      </c>
      <c r="S15" s="12" t="s">
        <v>58</v>
      </c>
      <c r="T15" s="5" t="s">
        <v>9</v>
      </c>
      <c r="U15" s="5" t="s">
        <v>10</v>
      </c>
      <c r="V15" s="5" t="s">
        <v>11</v>
      </c>
      <c r="W15" s="5" t="s">
        <v>12</v>
      </c>
      <c r="X15" s="12" t="s">
        <v>59</v>
      </c>
      <c r="Y15" s="5" t="s">
        <v>13</v>
      </c>
      <c r="Z15" s="5" t="s">
        <v>14</v>
      </c>
      <c r="AA15" s="5" t="s">
        <v>15</v>
      </c>
      <c r="AB15" s="5" t="s">
        <v>16</v>
      </c>
      <c r="AC15" s="12" t="s">
        <v>60</v>
      </c>
      <c r="AD15" s="31" t="s">
        <v>41</v>
      </c>
      <c r="AE15" s="31" t="s">
        <v>42</v>
      </c>
      <c r="AF15" s="20" t="s">
        <v>74</v>
      </c>
      <c r="AG15" s="31" t="s">
        <v>43</v>
      </c>
    </row>
    <row r="16" spans="1:33" ht="59.25" customHeight="1" x14ac:dyDescent="0.2">
      <c r="B16" s="11">
        <v>3</v>
      </c>
      <c r="C16" s="75" t="s">
        <v>64</v>
      </c>
      <c r="D16" s="75"/>
      <c r="E16" s="75"/>
      <c r="F16" s="21"/>
      <c r="G16" s="17"/>
      <c r="H16" s="8" t="s">
        <v>17</v>
      </c>
      <c r="I16" s="37">
        <v>192708</v>
      </c>
      <c r="J16" s="38">
        <f>+J18+J19+J20</f>
        <v>150784</v>
      </c>
      <c r="K16" s="38">
        <v>8889</v>
      </c>
      <c r="L16" s="38">
        <f>+L18+L19+L20</f>
        <v>3409</v>
      </c>
      <c r="M16" s="38">
        <v>-54222</v>
      </c>
      <c r="N16" s="38">
        <f>+N18+N19+N20</f>
        <v>150784</v>
      </c>
      <c r="O16" s="38">
        <f>SUM(O18:O20)</f>
        <v>18499</v>
      </c>
      <c r="P16" s="38"/>
      <c r="Q16" s="38"/>
      <c r="R16" s="38"/>
      <c r="S16" s="38">
        <f>+O16+P16+Q16+R16</f>
        <v>18499</v>
      </c>
      <c r="T16" s="38"/>
      <c r="U16" s="38"/>
      <c r="V16" s="38"/>
      <c r="W16" s="38"/>
      <c r="X16" s="38">
        <f t="shared" ref="X16:X36" si="0">SUM(T16:W16)</f>
        <v>0</v>
      </c>
      <c r="Y16" s="38"/>
      <c r="Z16" s="38"/>
      <c r="AA16" s="38"/>
      <c r="AB16" s="38"/>
      <c r="AC16" s="37">
        <f>SUM(Y16:AB16)</f>
        <v>0</v>
      </c>
      <c r="AD16" s="38">
        <f>+AC16+X16+S16</f>
        <v>18499</v>
      </c>
      <c r="AE16" s="39">
        <f t="shared" ref="AE16:AE20" si="1">SUM(AD16/J16)</f>
        <v>0.12268543081494057</v>
      </c>
      <c r="AF16" s="27">
        <f>56455403-12200000</f>
        <v>44255403</v>
      </c>
      <c r="AG16" s="30" t="s">
        <v>78</v>
      </c>
    </row>
    <row r="17" spans="2:33" ht="54" customHeight="1" x14ac:dyDescent="0.2">
      <c r="B17" s="3"/>
      <c r="C17" s="52"/>
      <c r="D17" s="52"/>
      <c r="E17" s="52"/>
      <c r="F17" s="17" t="s">
        <v>65</v>
      </c>
      <c r="G17" s="15"/>
      <c r="H17" s="8" t="s">
        <v>17</v>
      </c>
      <c r="I17" s="37">
        <v>192708</v>
      </c>
      <c r="J17" s="38">
        <f>+J18+J19+J20</f>
        <v>150784</v>
      </c>
      <c r="K17" s="38">
        <f>+K18+K19+K20</f>
        <v>8889</v>
      </c>
      <c r="L17" s="38">
        <f>+L18+L19+L20</f>
        <v>3409</v>
      </c>
      <c r="M17" s="38">
        <f>+M18+M19+M20</f>
        <v>-54222</v>
      </c>
      <c r="N17" s="38">
        <f>+N18+N19+N20</f>
        <v>150784</v>
      </c>
      <c r="O17" s="37">
        <f>SUM(O18:O20)</f>
        <v>18499</v>
      </c>
      <c r="P17" s="37"/>
      <c r="Q17" s="37"/>
      <c r="R17" s="37"/>
      <c r="S17" s="38">
        <f>SUM(O17:R17)</f>
        <v>18499</v>
      </c>
      <c r="T17" s="37"/>
      <c r="U17" s="37"/>
      <c r="V17" s="37"/>
      <c r="W17" s="37"/>
      <c r="X17" s="38">
        <f t="shared" si="0"/>
        <v>0</v>
      </c>
      <c r="Y17" s="37"/>
      <c r="Z17" s="37"/>
      <c r="AA17" s="37"/>
      <c r="AB17" s="37"/>
      <c r="AC17" s="37">
        <f>SUM(Y17:AB17)</f>
        <v>0</v>
      </c>
      <c r="AD17" s="38">
        <f>+AC17+X17+S17</f>
        <v>18499</v>
      </c>
      <c r="AE17" s="39">
        <f t="shared" si="1"/>
        <v>0.12268543081494057</v>
      </c>
      <c r="AF17" s="27">
        <f>56455403-12200000</f>
        <v>44255403</v>
      </c>
      <c r="AG17" s="30" t="s">
        <v>78</v>
      </c>
    </row>
    <row r="18" spans="2:33" ht="31.5" customHeight="1" x14ac:dyDescent="0.2">
      <c r="B18" s="3"/>
      <c r="C18" s="52"/>
      <c r="D18" s="52"/>
      <c r="E18" s="52"/>
      <c r="F18" s="18"/>
      <c r="G18" s="24" t="s">
        <v>66</v>
      </c>
      <c r="H18" s="8" t="s">
        <v>17</v>
      </c>
      <c r="I18" s="37">
        <v>57813</v>
      </c>
      <c r="J18" s="38">
        <f>+K18+L18+I18+M18</f>
        <v>40216</v>
      </c>
      <c r="K18" s="38">
        <v>594</v>
      </c>
      <c r="L18" s="38">
        <v>409</v>
      </c>
      <c r="M18" s="38">
        <v>-18600</v>
      </c>
      <c r="N18" s="38">
        <f>+K18+L18+I18+M18</f>
        <v>40216</v>
      </c>
      <c r="O18" s="37">
        <f>1046+1507</f>
        <v>2553</v>
      </c>
      <c r="P18" s="37"/>
      <c r="Q18" s="37"/>
      <c r="R18" s="37"/>
      <c r="S18" s="38">
        <f t="shared" ref="S18:S36" si="2">SUM(O18:R18)</f>
        <v>2553</v>
      </c>
      <c r="T18" s="38"/>
      <c r="U18" s="38"/>
      <c r="V18" s="38"/>
      <c r="W18" s="38"/>
      <c r="X18" s="38">
        <f t="shared" si="0"/>
        <v>0</v>
      </c>
      <c r="Y18" s="38"/>
      <c r="Z18" s="38"/>
      <c r="AA18" s="37"/>
      <c r="AB18" s="37"/>
      <c r="AC18" s="38">
        <f>SUM(Y18:AB18)</f>
        <v>0</v>
      </c>
      <c r="AD18" s="38">
        <f>+AC18+X18+S18</f>
        <v>2553</v>
      </c>
      <c r="AE18" s="39">
        <f t="shared" si="1"/>
        <v>6.348219614083947E-2</v>
      </c>
      <c r="AF18" s="28"/>
      <c r="AG18" s="28"/>
    </row>
    <row r="19" spans="2:33" ht="19.5" customHeight="1" x14ac:dyDescent="0.2">
      <c r="B19" s="3"/>
      <c r="C19" s="52"/>
      <c r="D19" s="52"/>
      <c r="E19" s="52"/>
      <c r="F19" s="8"/>
      <c r="G19" s="24" t="s">
        <v>20</v>
      </c>
      <c r="H19" s="8" t="s">
        <v>17</v>
      </c>
      <c r="I19" s="37">
        <v>38541</v>
      </c>
      <c r="J19" s="38">
        <f>+K19+L19+I19+M19</f>
        <v>30041</v>
      </c>
      <c r="K19" s="38">
        <v>2000</v>
      </c>
      <c r="L19" s="38">
        <v>1500</v>
      </c>
      <c r="M19" s="38">
        <v>-12000</v>
      </c>
      <c r="N19" s="38">
        <f>+K19+L19+I19+M19</f>
        <v>30041</v>
      </c>
      <c r="O19" s="37">
        <v>2987</v>
      </c>
      <c r="P19" s="37"/>
      <c r="Q19" s="37"/>
      <c r="R19" s="37"/>
      <c r="S19" s="38">
        <f t="shared" si="2"/>
        <v>2987</v>
      </c>
      <c r="T19" s="38"/>
      <c r="U19" s="38"/>
      <c r="V19" s="38"/>
      <c r="W19" s="38"/>
      <c r="X19" s="38">
        <f t="shared" si="0"/>
        <v>0</v>
      </c>
      <c r="Y19" s="38"/>
      <c r="Z19" s="38"/>
      <c r="AA19" s="37"/>
      <c r="AB19" s="38"/>
      <c r="AC19" s="38">
        <f t="shared" ref="AC19:AC36" si="3">SUM(Y19:AB19)</f>
        <v>0</v>
      </c>
      <c r="AD19" s="38">
        <f t="shared" ref="AD19:AD20" si="4">+AC19+X19+S19</f>
        <v>2987</v>
      </c>
      <c r="AE19" s="39">
        <f t="shared" si="1"/>
        <v>9.9430777936819675E-2</v>
      </c>
      <c r="AF19" s="7"/>
      <c r="AG19" s="28"/>
    </row>
    <row r="20" spans="2:33" ht="30.75" customHeight="1" x14ac:dyDescent="0.2">
      <c r="B20" s="3"/>
      <c r="C20" s="52"/>
      <c r="D20" s="52"/>
      <c r="E20" s="52"/>
      <c r="F20" s="18"/>
      <c r="G20" s="24" t="s">
        <v>67</v>
      </c>
      <c r="H20" s="8" t="s">
        <v>17</v>
      </c>
      <c r="I20" s="37">
        <v>96354</v>
      </c>
      <c r="J20" s="38">
        <f>+K20+L20+I20+M20</f>
        <v>80527</v>
      </c>
      <c r="K20" s="38">
        <v>6295</v>
      </c>
      <c r="L20" s="38">
        <v>1500</v>
      </c>
      <c r="M20" s="38">
        <v>-23622</v>
      </c>
      <c r="N20" s="38">
        <f>+K20+L20+I20+M20</f>
        <v>80527</v>
      </c>
      <c r="O20" s="37">
        <f>5647+7312</f>
        <v>12959</v>
      </c>
      <c r="P20" s="37"/>
      <c r="Q20" s="37"/>
      <c r="R20" s="37"/>
      <c r="S20" s="38">
        <f>SUM(O20:R20)</f>
        <v>12959</v>
      </c>
      <c r="T20" s="38"/>
      <c r="U20" s="38"/>
      <c r="V20" s="38"/>
      <c r="W20" s="38"/>
      <c r="X20" s="38">
        <f t="shared" si="0"/>
        <v>0</v>
      </c>
      <c r="Y20" s="38"/>
      <c r="Z20" s="38"/>
      <c r="AA20" s="37"/>
      <c r="AB20" s="38"/>
      <c r="AC20" s="38">
        <f t="shared" si="3"/>
        <v>0</v>
      </c>
      <c r="AD20" s="38">
        <f t="shared" si="4"/>
        <v>12959</v>
      </c>
      <c r="AE20" s="39">
        <f t="shared" si="1"/>
        <v>0.16092739081301924</v>
      </c>
      <c r="AF20" s="29"/>
      <c r="AG20" s="29"/>
    </row>
    <row r="21" spans="2:33" ht="15" x14ac:dyDescent="0.2">
      <c r="B21" s="3"/>
      <c r="C21" s="52"/>
      <c r="D21" s="52"/>
      <c r="E21" s="52"/>
      <c r="F21" s="18"/>
      <c r="G21" s="9" t="s">
        <v>21</v>
      </c>
      <c r="H21" s="8" t="s">
        <v>19</v>
      </c>
      <c r="I21" s="40">
        <v>6</v>
      </c>
      <c r="J21" s="41">
        <v>6</v>
      </c>
      <c r="K21" s="41"/>
      <c r="L21" s="41"/>
      <c r="M21" s="41"/>
      <c r="N21" s="41"/>
      <c r="O21" s="42" t="s">
        <v>79</v>
      </c>
      <c r="P21" s="40"/>
      <c r="Q21" s="40"/>
      <c r="R21" s="40"/>
      <c r="S21" s="43" t="s">
        <v>79</v>
      </c>
      <c r="T21" s="43"/>
      <c r="U21" s="42"/>
      <c r="V21" s="42"/>
      <c r="W21" s="42"/>
      <c r="X21" s="43">
        <f>SUM(T21:W21)</f>
        <v>0</v>
      </c>
      <c r="Y21" s="42"/>
      <c r="Z21" s="43"/>
      <c r="AA21" s="42"/>
      <c r="AB21" s="43"/>
      <c r="AC21" s="43">
        <f>SUM(Y21:AB21)</f>
        <v>0</v>
      </c>
      <c r="AD21" s="43" t="s">
        <v>79</v>
      </c>
      <c r="AE21" s="42" t="s">
        <v>80</v>
      </c>
      <c r="AF21" s="29"/>
      <c r="AG21" s="29"/>
    </row>
    <row r="22" spans="2:33" ht="15" x14ac:dyDescent="0.2">
      <c r="B22" s="3"/>
      <c r="C22" s="56"/>
      <c r="D22" s="57"/>
      <c r="E22" s="58"/>
      <c r="F22" s="18"/>
      <c r="G22" s="9" t="s">
        <v>22</v>
      </c>
      <c r="H22" s="8" t="s">
        <v>19</v>
      </c>
      <c r="I22" s="40">
        <v>6</v>
      </c>
      <c r="J22" s="41">
        <v>6</v>
      </c>
      <c r="K22" s="41"/>
      <c r="L22" s="41"/>
      <c r="M22" s="41"/>
      <c r="N22" s="41"/>
      <c r="O22" s="42" t="s">
        <v>79</v>
      </c>
      <c r="P22" s="40"/>
      <c r="Q22" s="40"/>
      <c r="R22" s="40"/>
      <c r="S22" s="43" t="s">
        <v>79</v>
      </c>
      <c r="T22" s="43"/>
      <c r="U22" s="42"/>
      <c r="V22" s="42"/>
      <c r="W22" s="42"/>
      <c r="X22" s="43">
        <f>SUM(T22:W22)</f>
        <v>0</v>
      </c>
      <c r="Y22" s="42"/>
      <c r="Z22" s="43"/>
      <c r="AA22" s="42"/>
      <c r="AB22" s="43"/>
      <c r="AC22" s="43">
        <f>SUM(Y22:AB22)</f>
        <v>0</v>
      </c>
      <c r="AD22" s="43" t="s">
        <v>79</v>
      </c>
      <c r="AE22" s="42" t="s">
        <v>80</v>
      </c>
      <c r="AF22" s="29"/>
      <c r="AG22" s="29"/>
    </row>
    <row r="23" spans="2:33" ht="15" x14ac:dyDescent="0.2">
      <c r="B23" s="3"/>
      <c r="C23" s="52"/>
      <c r="D23" s="52"/>
      <c r="E23" s="52"/>
      <c r="F23" s="8"/>
      <c r="G23" s="9" t="s">
        <v>23</v>
      </c>
      <c r="H23" s="8" t="s">
        <v>19</v>
      </c>
      <c r="I23" s="40">
        <v>6564</v>
      </c>
      <c r="J23" s="41">
        <v>6564</v>
      </c>
      <c r="K23" s="41"/>
      <c r="L23" s="41"/>
      <c r="M23" s="41"/>
      <c r="N23" s="41"/>
      <c r="O23" s="40">
        <v>777</v>
      </c>
      <c r="P23" s="40"/>
      <c r="Q23" s="42"/>
      <c r="R23" s="42"/>
      <c r="S23" s="41">
        <f>SUM(O23:R23)</f>
        <v>777</v>
      </c>
      <c r="T23" s="42"/>
      <c r="U23" s="41"/>
      <c r="V23" s="42"/>
      <c r="W23" s="42"/>
      <c r="X23" s="41">
        <f t="shared" si="0"/>
        <v>0</v>
      </c>
      <c r="Y23" s="42"/>
      <c r="Z23" s="41"/>
      <c r="AA23" s="42"/>
      <c r="AB23" s="42"/>
      <c r="AC23" s="41">
        <f t="shared" si="3"/>
        <v>0</v>
      </c>
      <c r="AD23" s="41">
        <f t="shared" ref="AD23:AD36" si="5">+AC23+X23+S23</f>
        <v>777</v>
      </c>
      <c r="AE23" s="44">
        <f t="shared" ref="AE23:AE36" si="6">SUM(AD23/J23)</f>
        <v>0.11837294332723949</v>
      </c>
      <c r="AF23" s="7"/>
      <c r="AG23" s="7"/>
    </row>
    <row r="24" spans="2:33" ht="15" x14ac:dyDescent="0.2">
      <c r="B24" s="3"/>
      <c r="C24" s="52"/>
      <c r="D24" s="52"/>
      <c r="E24" s="52"/>
      <c r="F24" s="18"/>
      <c r="G24" s="9" t="s">
        <v>24</v>
      </c>
      <c r="H24" s="8" t="s">
        <v>19</v>
      </c>
      <c r="I24" s="40">
        <v>3900</v>
      </c>
      <c r="J24" s="41">
        <v>3900</v>
      </c>
      <c r="K24" s="41"/>
      <c r="L24" s="41"/>
      <c r="M24" s="41"/>
      <c r="N24" s="41"/>
      <c r="O24" s="40">
        <v>330</v>
      </c>
      <c r="P24" s="40"/>
      <c r="Q24" s="40"/>
      <c r="R24" s="40"/>
      <c r="S24" s="41">
        <f>SUM(O24:R24)</f>
        <v>330</v>
      </c>
      <c r="T24" s="41"/>
      <c r="U24" s="41"/>
      <c r="V24" s="41"/>
      <c r="W24" s="41"/>
      <c r="X24" s="41">
        <f t="shared" si="0"/>
        <v>0</v>
      </c>
      <c r="Y24" s="41"/>
      <c r="Z24" s="41"/>
      <c r="AA24" s="40"/>
      <c r="AB24" s="41"/>
      <c r="AC24" s="41">
        <f t="shared" si="3"/>
        <v>0</v>
      </c>
      <c r="AD24" s="41">
        <f>+AC24+X24+S24</f>
        <v>330</v>
      </c>
      <c r="AE24" s="44">
        <f t="shared" si="6"/>
        <v>8.461538461538462E-2</v>
      </c>
      <c r="AF24" s="10"/>
      <c r="AG24" s="10"/>
    </row>
    <row r="25" spans="2:33" ht="15" x14ac:dyDescent="0.2">
      <c r="B25" s="3"/>
      <c r="C25" s="52"/>
      <c r="D25" s="52"/>
      <c r="E25" s="52"/>
      <c r="F25" s="8"/>
      <c r="G25" s="9" t="s">
        <v>25</v>
      </c>
      <c r="H25" s="8" t="s">
        <v>19</v>
      </c>
      <c r="I25" s="40">
        <v>9312</v>
      </c>
      <c r="J25" s="41">
        <v>9312</v>
      </c>
      <c r="K25" s="41"/>
      <c r="L25" s="41"/>
      <c r="M25" s="41"/>
      <c r="N25" s="41"/>
      <c r="O25" s="40">
        <v>690</v>
      </c>
      <c r="P25" s="40"/>
      <c r="Q25" s="40"/>
      <c r="R25" s="40"/>
      <c r="S25" s="41">
        <f t="shared" si="2"/>
        <v>690</v>
      </c>
      <c r="T25" s="41"/>
      <c r="U25" s="41"/>
      <c r="V25" s="41"/>
      <c r="W25" s="41"/>
      <c r="X25" s="41">
        <f t="shared" si="0"/>
        <v>0</v>
      </c>
      <c r="Y25" s="41"/>
      <c r="Z25" s="41"/>
      <c r="AA25" s="40"/>
      <c r="AB25" s="41"/>
      <c r="AC25" s="41">
        <f t="shared" si="3"/>
        <v>0</v>
      </c>
      <c r="AD25" s="41">
        <f t="shared" si="5"/>
        <v>690</v>
      </c>
      <c r="AE25" s="44">
        <f t="shared" si="6"/>
        <v>7.4097938144329897E-2</v>
      </c>
      <c r="AF25" s="10"/>
      <c r="AG25" s="10"/>
    </row>
    <row r="26" spans="2:33" ht="15" x14ac:dyDescent="0.2">
      <c r="B26" s="3"/>
      <c r="C26" s="52"/>
      <c r="D26" s="52"/>
      <c r="E26" s="52"/>
      <c r="F26" s="8"/>
      <c r="G26" s="9" t="s">
        <v>26</v>
      </c>
      <c r="H26" s="8" t="s">
        <v>19</v>
      </c>
      <c r="I26" s="40">
        <v>16164</v>
      </c>
      <c r="J26" s="41">
        <v>16164</v>
      </c>
      <c r="K26" s="41"/>
      <c r="L26" s="41"/>
      <c r="M26" s="41"/>
      <c r="N26" s="41"/>
      <c r="O26" s="40">
        <v>1436</v>
      </c>
      <c r="P26" s="40"/>
      <c r="Q26" s="40"/>
      <c r="R26" s="40"/>
      <c r="S26" s="41">
        <f t="shared" si="2"/>
        <v>1436</v>
      </c>
      <c r="T26" s="41"/>
      <c r="U26" s="41"/>
      <c r="V26" s="41"/>
      <c r="W26" s="41"/>
      <c r="X26" s="41">
        <f t="shared" si="0"/>
        <v>0</v>
      </c>
      <c r="Y26" s="41"/>
      <c r="Z26" s="41"/>
      <c r="AA26" s="40"/>
      <c r="AB26" s="41"/>
      <c r="AC26" s="41">
        <f t="shared" si="3"/>
        <v>0</v>
      </c>
      <c r="AD26" s="41">
        <f t="shared" si="5"/>
        <v>1436</v>
      </c>
      <c r="AE26" s="44">
        <f t="shared" si="6"/>
        <v>8.8839396189062114E-2</v>
      </c>
      <c r="AF26" s="10"/>
      <c r="AG26" s="10"/>
    </row>
    <row r="27" spans="2:33" ht="15" x14ac:dyDescent="0.2">
      <c r="B27" s="3"/>
      <c r="C27" s="52"/>
      <c r="D27" s="52"/>
      <c r="E27" s="52"/>
      <c r="F27" s="8"/>
      <c r="G27" s="9" t="s">
        <v>27</v>
      </c>
      <c r="H27" s="8" t="s">
        <v>19</v>
      </c>
      <c r="I27" s="40">
        <v>36060</v>
      </c>
      <c r="J27" s="41">
        <v>36060</v>
      </c>
      <c r="K27" s="41"/>
      <c r="L27" s="41"/>
      <c r="M27" s="41"/>
      <c r="N27" s="41"/>
      <c r="O27" s="40">
        <v>4067</v>
      </c>
      <c r="P27" s="40"/>
      <c r="Q27" s="40"/>
      <c r="R27" s="40"/>
      <c r="S27" s="41">
        <f t="shared" si="2"/>
        <v>4067</v>
      </c>
      <c r="T27" s="41"/>
      <c r="U27" s="41"/>
      <c r="V27" s="41"/>
      <c r="W27" s="41"/>
      <c r="X27" s="41">
        <f t="shared" si="0"/>
        <v>0</v>
      </c>
      <c r="Y27" s="41"/>
      <c r="Z27" s="41"/>
      <c r="AA27" s="40"/>
      <c r="AB27" s="41"/>
      <c r="AC27" s="41">
        <f t="shared" si="3"/>
        <v>0</v>
      </c>
      <c r="AD27" s="41">
        <f>+AC27+X27+S27</f>
        <v>4067</v>
      </c>
      <c r="AE27" s="44">
        <f t="shared" si="6"/>
        <v>0.11278424847476429</v>
      </c>
      <c r="AF27" s="10"/>
      <c r="AG27" s="10"/>
    </row>
    <row r="28" spans="2:33" ht="15" x14ac:dyDescent="0.2">
      <c r="B28" s="3"/>
      <c r="C28" s="52"/>
      <c r="D28" s="52"/>
      <c r="E28" s="52"/>
      <c r="F28" s="8"/>
      <c r="G28" s="9" t="s">
        <v>28</v>
      </c>
      <c r="H28" s="8" t="s">
        <v>19</v>
      </c>
      <c r="I28" s="40">
        <v>6444</v>
      </c>
      <c r="J28" s="41">
        <v>6444</v>
      </c>
      <c r="K28" s="41"/>
      <c r="L28" s="41"/>
      <c r="M28" s="41"/>
      <c r="N28" s="41"/>
      <c r="O28" s="40">
        <v>427</v>
      </c>
      <c r="P28" s="40"/>
      <c r="Q28" s="40"/>
      <c r="R28" s="40"/>
      <c r="S28" s="41">
        <f t="shared" si="2"/>
        <v>427</v>
      </c>
      <c r="T28" s="41"/>
      <c r="U28" s="41"/>
      <c r="V28" s="41"/>
      <c r="W28" s="41"/>
      <c r="X28" s="41">
        <f t="shared" si="0"/>
        <v>0</v>
      </c>
      <c r="Y28" s="41"/>
      <c r="Z28" s="41"/>
      <c r="AA28" s="40"/>
      <c r="AB28" s="41"/>
      <c r="AC28" s="41">
        <f t="shared" si="3"/>
        <v>0</v>
      </c>
      <c r="AD28" s="41">
        <f t="shared" si="5"/>
        <v>427</v>
      </c>
      <c r="AE28" s="44">
        <f t="shared" si="6"/>
        <v>6.6263190564866542E-2</v>
      </c>
      <c r="AF28" s="10"/>
      <c r="AG28" s="10"/>
    </row>
    <row r="29" spans="2:33" ht="15" x14ac:dyDescent="0.2">
      <c r="B29" s="3"/>
      <c r="C29" s="52"/>
      <c r="D29" s="52"/>
      <c r="E29" s="52"/>
      <c r="F29" s="8"/>
      <c r="G29" s="9" t="s">
        <v>29</v>
      </c>
      <c r="H29" s="8" t="s">
        <v>19</v>
      </c>
      <c r="I29" s="40">
        <v>3936</v>
      </c>
      <c r="J29" s="41">
        <v>3936</v>
      </c>
      <c r="K29" s="41"/>
      <c r="L29" s="41"/>
      <c r="M29" s="41"/>
      <c r="N29" s="41"/>
      <c r="O29" s="40">
        <v>59</v>
      </c>
      <c r="P29" s="40"/>
      <c r="Q29" s="40"/>
      <c r="R29" s="40"/>
      <c r="S29" s="41">
        <f t="shared" si="2"/>
        <v>59</v>
      </c>
      <c r="T29" s="41"/>
      <c r="U29" s="41"/>
      <c r="V29" s="41"/>
      <c r="W29" s="41"/>
      <c r="X29" s="41">
        <f t="shared" si="0"/>
        <v>0</v>
      </c>
      <c r="Y29" s="41"/>
      <c r="Z29" s="41"/>
      <c r="AA29" s="40"/>
      <c r="AB29" s="41"/>
      <c r="AC29" s="41">
        <f t="shared" si="3"/>
        <v>0</v>
      </c>
      <c r="AD29" s="41">
        <f t="shared" si="5"/>
        <v>59</v>
      </c>
      <c r="AE29" s="44">
        <f t="shared" si="6"/>
        <v>1.4989837398373984E-2</v>
      </c>
      <c r="AF29" s="10"/>
      <c r="AG29" s="10"/>
    </row>
    <row r="30" spans="2:33" ht="15" x14ac:dyDescent="0.2">
      <c r="B30" s="3"/>
      <c r="C30" s="52"/>
      <c r="D30" s="52"/>
      <c r="E30" s="52"/>
      <c r="F30" s="8"/>
      <c r="G30" s="9" t="s">
        <v>30</v>
      </c>
      <c r="H30" s="8" t="s">
        <v>19</v>
      </c>
      <c r="I30" s="40">
        <v>24984</v>
      </c>
      <c r="J30" s="41">
        <v>24984</v>
      </c>
      <c r="K30" s="41"/>
      <c r="L30" s="41"/>
      <c r="M30" s="41"/>
      <c r="N30" s="41"/>
      <c r="O30" s="40">
        <v>2812</v>
      </c>
      <c r="P30" s="40"/>
      <c r="Q30" s="40"/>
      <c r="R30" s="40"/>
      <c r="S30" s="41">
        <f t="shared" si="2"/>
        <v>2812</v>
      </c>
      <c r="T30" s="41"/>
      <c r="U30" s="41"/>
      <c r="V30" s="41"/>
      <c r="W30" s="41"/>
      <c r="X30" s="41">
        <f t="shared" si="0"/>
        <v>0</v>
      </c>
      <c r="Y30" s="41"/>
      <c r="Z30" s="41"/>
      <c r="AA30" s="40"/>
      <c r="AB30" s="41"/>
      <c r="AC30" s="41">
        <f t="shared" si="3"/>
        <v>0</v>
      </c>
      <c r="AD30" s="41">
        <f t="shared" si="5"/>
        <v>2812</v>
      </c>
      <c r="AE30" s="44">
        <f t="shared" si="6"/>
        <v>0.11255203330131285</v>
      </c>
      <c r="AF30" s="10"/>
      <c r="AG30" s="10"/>
    </row>
    <row r="31" spans="2:33" ht="15" x14ac:dyDescent="0.2">
      <c r="B31" s="3"/>
      <c r="C31" s="56"/>
      <c r="D31" s="57"/>
      <c r="E31" s="58"/>
      <c r="F31" s="8"/>
      <c r="G31" s="9" t="s">
        <v>31</v>
      </c>
      <c r="H31" s="8" t="s">
        <v>19</v>
      </c>
      <c r="I31" s="40">
        <v>1872</v>
      </c>
      <c r="J31" s="41">
        <v>1872</v>
      </c>
      <c r="K31" s="41"/>
      <c r="L31" s="41"/>
      <c r="M31" s="41"/>
      <c r="N31" s="41"/>
      <c r="O31" s="40">
        <v>368</v>
      </c>
      <c r="P31" s="40"/>
      <c r="Q31" s="40"/>
      <c r="R31" s="40"/>
      <c r="S31" s="41">
        <f t="shared" si="2"/>
        <v>368</v>
      </c>
      <c r="T31" s="41"/>
      <c r="U31" s="41"/>
      <c r="V31" s="41"/>
      <c r="W31" s="41"/>
      <c r="X31" s="41"/>
      <c r="Y31" s="41"/>
      <c r="Z31" s="41"/>
      <c r="AA31" s="40"/>
      <c r="AB31" s="41"/>
      <c r="AC31" s="41"/>
      <c r="AD31" s="41">
        <f t="shared" si="5"/>
        <v>368</v>
      </c>
      <c r="AE31" s="44">
        <f t="shared" si="6"/>
        <v>0.19658119658119658</v>
      </c>
      <c r="AF31" s="10"/>
      <c r="AG31" s="10"/>
    </row>
    <row r="32" spans="2:33" ht="15" x14ac:dyDescent="0.2">
      <c r="B32" s="3"/>
      <c r="C32" s="52"/>
      <c r="D32" s="52"/>
      <c r="E32" s="52"/>
      <c r="F32" s="8"/>
      <c r="G32" s="9" t="s">
        <v>32</v>
      </c>
      <c r="H32" s="8" t="s">
        <v>19</v>
      </c>
      <c r="I32" s="40">
        <v>252</v>
      </c>
      <c r="J32" s="41">
        <v>252</v>
      </c>
      <c r="K32" s="41"/>
      <c r="L32" s="41"/>
      <c r="M32" s="41"/>
      <c r="N32" s="41"/>
      <c r="O32" s="40">
        <v>15</v>
      </c>
      <c r="P32" s="40"/>
      <c r="Q32" s="40"/>
      <c r="R32" s="40"/>
      <c r="S32" s="41">
        <f t="shared" si="2"/>
        <v>15</v>
      </c>
      <c r="T32" s="41"/>
      <c r="U32" s="41"/>
      <c r="V32" s="41"/>
      <c r="W32" s="41"/>
      <c r="X32" s="41">
        <f t="shared" si="0"/>
        <v>0</v>
      </c>
      <c r="Y32" s="41"/>
      <c r="Z32" s="41"/>
      <c r="AA32" s="40"/>
      <c r="AB32" s="41"/>
      <c r="AC32" s="41">
        <f t="shared" si="3"/>
        <v>0</v>
      </c>
      <c r="AD32" s="41">
        <f t="shared" si="5"/>
        <v>15</v>
      </c>
      <c r="AE32" s="44">
        <f t="shared" si="6"/>
        <v>5.9523809523809521E-2</v>
      </c>
      <c r="AF32" s="10"/>
      <c r="AG32" s="10"/>
    </row>
    <row r="33" spans="2:33" ht="15" x14ac:dyDescent="0.2">
      <c r="B33" s="3"/>
      <c r="C33" s="52"/>
      <c r="D33" s="52"/>
      <c r="E33" s="52"/>
      <c r="F33" s="8"/>
      <c r="G33" s="34" t="s">
        <v>33</v>
      </c>
      <c r="H33" s="35" t="s">
        <v>19</v>
      </c>
      <c r="I33" s="45">
        <v>113760</v>
      </c>
      <c r="J33" s="46">
        <v>113760</v>
      </c>
      <c r="K33" s="46"/>
      <c r="L33" s="46"/>
      <c r="M33" s="46"/>
      <c r="N33" s="46"/>
      <c r="O33" s="45">
        <v>8576</v>
      </c>
      <c r="P33" s="40"/>
      <c r="Q33" s="40"/>
      <c r="R33" s="40"/>
      <c r="S33" s="41">
        <f t="shared" si="2"/>
        <v>8576</v>
      </c>
      <c r="T33" s="41"/>
      <c r="U33" s="41"/>
      <c r="V33" s="41"/>
      <c r="W33" s="41"/>
      <c r="X33" s="41">
        <f t="shared" si="0"/>
        <v>0</v>
      </c>
      <c r="Y33" s="41"/>
      <c r="Z33" s="41"/>
      <c r="AA33" s="40"/>
      <c r="AB33" s="41"/>
      <c r="AC33" s="41">
        <f t="shared" si="3"/>
        <v>0</v>
      </c>
      <c r="AD33" s="41">
        <f t="shared" si="5"/>
        <v>8576</v>
      </c>
      <c r="AE33" s="44">
        <f t="shared" si="6"/>
        <v>7.5386779184247535E-2</v>
      </c>
      <c r="AF33" s="10"/>
      <c r="AG33" s="10"/>
    </row>
    <row r="34" spans="2:33" ht="15" x14ac:dyDescent="0.2">
      <c r="B34" s="3"/>
      <c r="C34" s="52"/>
      <c r="D34" s="52"/>
      <c r="E34" s="52"/>
      <c r="F34" s="8"/>
      <c r="G34" s="36" t="s">
        <v>34</v>
      </c>
      <c r="H34" s="35" t="s">
        <v>18</v>
      </c>
      <c r="I34" s="45">
        <v>35592</v>
      </c>
      <c r="J34" s="46">
        <v>35592</v>
      </c>
      <c r="K34" s="46"/>
      <c r="L34" s="46"/>
      <c r="M34" s="46"/>
      <c r="N34" s="46"/>
      <c r="O34" s="45">
        <v>3280</v>
      </c>
      <c r="P34" s="40"/>
      <c r="Q34" s="40"/>
      <c r="R34" s="40"/>
      <c r="S34" s="41">
        <f t="shared" si="2"/>
        <v>3280</v>
      </c>
      <c r="T34" s="41"/>
      <c r="U34" s="41"/>
      <c r="V34" s="41"/>
      <c r="W34" s="41"/>
      <c r="X34" s="41">
        <f t="shared" si="0"/>
        <v>0</v>
      </c>
      <c r="Y34" s="41"/>
      <c r="Z34" s="41"/>
      <c r="AA34" s="40"/>
      <c r="AB34" s="41"/>
      <c r="AC34" s="41">
        <f t="shared" si="3"/>
        <v>0</v>
      </c>
      <c r="AD34" s="41">
        <f t="shared" si="5"/>
        <v>3280</v>
      </c>
      <c r="AE34" s="44">
        <f t="shared" si="6"/>
        <v>9.215554057091481E-2</v>
      </c>
      <c r="AF34" s="10"/>
      <c r="AG34" s="10"/>
    </row>
    <row r="35" spans="2:33" ht="15" x14ac:dyDescent="0.2">
      <c r="B35" s="3"/>
      <c r="C35" s="52"/>
      <c r="D35" s="52"/>
      <c r="E35" s="52"/>
      <c r="F35" s="8"/>
      <c r="G35" s="25" t="s">
        <v>35</v>
      </c>
      <c r="H35" s="8" t="s">
        <v>19</v>
      </c>
      <c r="I35" s="40">
        <v>48</v>
      </c>
      <c r="J35" s="41">
        <v>48</v>
      </c>
      <c r="K35" s="41"/>
      <c r="L35" s="41"/>
      <c r="M35" s="41"/>
      <c r="N35" s="41"/>
      <c r="O35" s="40">
        <v>3</v>
      </c>
      <c r="P35" s="40"/>
      <c r="Q35" s="40"/>
      <c r="R35" s="40"/>
      <c r="S35" s="41">
        <f t="shared" si="2"/>
        <v>3</v>
      </c>
      <c r="T35" s="41"/>
      <c r="U35" s="41"/>
      <c r="V35" s="41"/>
      <c r="W35" s="41"/>
      <c r="X35" s="41">
        <f t="shared" si="0"/>
        <v>0</v>
      </c>
      <c r="Y35" s="41"/>
      <c r="Z35" s="41"/>
      <c r="AA35" s="40"/>
      <c r="AB35" s="41"/>
      <c r="AC35" s="41">
        <f t="shared" si="3"/>
        <v>0</v>
      </c>
      <c r="AD35" s="41">
        <f t="shared" si="5"/>
        <v>3</v>
      </c>
      <c r="AE35" s="44">
        <f t="shared" si="6"/>
        <v>6.25E-2</v>
      </c>
      <c r="AF35" s="10"/>
      <c r="AG35" s="10"/>
    </row>
    <row r="36" spans="2:33" ht="25.5" x14ac:dyDescent="0.2">
      <c r="B36" s="3"/>
      <c r="C36" s="52"/>
      <c r="D36" s="52"/>
      <c r="E36" s="52"/>
      <c r="F36" s="8"/>
      <c r="G36" s="36" t="s">
        <v>68</v>
      </c>
      <c r="H36" s="35" t="s">
        <v>18</v>
      </c>
      <c r="I36" s="45">
        <v>34740</v>
      </c>
      <c r="J36" s="46">
        <v>34740</v>
      </c>
      <c r="K36" s="46"/>
      <c r="L36" s="46"/>
      <c r="M36" s="46"/>
      <c r="N36" s="46"/>
      <c r="O36" s="45">
        <v>3273</v>
      </c>
      <c r="P36" s="45"/>
      <c r="Q36" s="40"/>
      <c r="R36" s="40"/>
      <c r="S36" s="41">
        <f t="shared" si="2"/>
        <v>3273</v>
      </c>
      <c r="T36" s="41"/>
      <c r="U36" s="41"/>
      <c r="V36" s="41"/>
      <c r="W36" s="41"/>
      <c r="X36" s="41">
        <f t="shared" si="0"/>
        <v>0</v>
      </c>
      <c r="Y36" s="41"/>
      <c r="Z36" s="41"/>
      <c r="AA36" s="40"/>
      <c r="AB36" s="41"/>
      <c r="AC36" s="41">
        <f t="shared" si="3"/>
        <v>0</v>
      </c>
      <c r="AD36" s="41">
        <f t="shared" si="5"/>
        <v>3273</v>
      </c>
      <c r="AE36" s="44">
        <f t="shared" si="6"/>
        <v>9.4214162348877376E-2</v>
      </c>
      <c r="AF36" s="10"/>
      <c r="AG36" s="10"/>
    </row>
    <row r="37" spans="2:33" ht="22.5" customHeight="1" x14ac:dyDescent="0.2">
      <c r="B37" s="47" t="s">
        <v>70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2:33" x14ac:dyDescent="0.2">
      <c r="V38" s="6"/>
    </row>
    <row r="39" spans="2:33" x14ac:dyDescent="0.2">
      <c r="I39" s="14"/>
      <c r="V39" s="6"/>
    </row>
    <row r="40" spans="2:33" x14ac:dyDescent="0.2">
      <c r="V40" s="6"/>
    </row>
    <row r="41" spans="2:33" x14ac:dyDescent="0.2">
      <c r="S41" s="14"/>
      <c r="V41" s="6"/>
      <c r="AA41" s="14"/>
    </row>
    <row r="42" spans="2:33" x14ac:dyDescent="0.2">
      <c r="I42" s="14"/>
      <c r="J42" s="14"/>
      <c r="K42" s="14"/>
      <c r="L42" s="14"/>
      <c r="M42" s="14"/>
      <c r="N42" s="14"/>
      <c r="S42" s="23"/>
      <c r="T42" s="14"/>
      <c r="V42" s="6"/>
    </row>
    <row r="43" spans="2:33" x14ac:dyDescent="0.2">
      <c r="T43" s="14"/>
      <c r="V43" s="6"/>
      <c r="X43" s="14"/>
      <c r="Z43" s="14"/>
      <c r="AA43" s="14"/>
    </row>
    <row r="44" spans="2:33" x14ac:dyDescent="0.2">
      <c r="P44" s="14"/>
      <c r="V44" s="6"/>
    </row>
    <row r="45" spans="2:33" x14ac:dyDescent="0.2">
      <c r="T45" s="1" t="s">
        <v>63</v>
      </c>
      <c r="V45" s="22"/>
    </row>
  </sheetData>
  <mergeCells count="46">
    <mergeCell ref="B8:E8"/>
    <mergeCell ref="F8:AG8"/>
    <mergeCell ref="B1:AG1"/>
    <mergeCell ref="B2:AG2"/>
    <mergeCell ref="B3:D3"/>
    <mergeCell ref="E3:AG3"/>
    <mergeCell ref="B4:D4"/>
    <mergeCell ref="E4:AG4"/>
    <mergeCell ref="B5:D5"/>
    <mergeCell ref="E5:AG5"/>
    <mergeCell ref="B6:D6"/>
    <mergeCell ref="E6:AG6"/>
    <mergeCell ref="B7:AG7"/>
    <mergeCell ref="C17:E17"/>
    <mergeCell ref="B9:E9"/>
    <mergeCell ref="F9:AG9"/>
    <mergeCell ref="B10:E10"/>
    <mergeCell ref="F10:AG10"/>
    <mergeCell ref="B11:AF11"/>
    <mergeCell ref="B12:E12"/>
    <mergeCell ref="F12:AG12"/>
    <mergeCell ref="B13:E13"/>
    <mergeCell ref="F13:AG13"/>
    <mergeCell ref="C14:AG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36:E36"/>
    <mergeCell ref="B37:AG37"/>
    <mergeCell ref="C30:E30"/>
    <mergeCell ref="C31:E31"/>
    <mergeCell ref="C32:E32"/>
    <mergeCell ref="C33:E33"/>
    <mergeCell ref="C34:E34"/>
    <mergeCell ref="C35:E35"/>
  </mergeCells>
  <printOptions horizontalCentered="1"/>
  <pageMargins left="0.7" right="0.7" top="0.75" bottom="0.75" header="0.3" footer="0.3"/>
  <pageSetup scale="50" orientation="landscape" r:id="rId1"/>
  <headerFooter>
    <oddFooter>&amp;C&amp;9PLAN OPERATIVO ANUAL, 2026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REPROGRAMACIÓN</vt:lpstr>
      <vt:lpstr>REPROGRAMACIÓN!Área_de_impresión</vt:lpstr>
      <vt:lpstr>REPROGRAMACIÓN!Títulos_a_imprimir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Débora Marisol Lemen Sánchez</cp:lastModifiedBy>
  <cp:lastPrinted>2026-02-03T18:12:29Z</cp:lastPrinted>
  <dcterms:created xsi:type="dcterms:W3CDTF">2019-01-08T14:24:40Z</dcterms:created>
  <dcterms:modified xsi:type="dcterms:W3CDTF">2026-02-09T21:24:49Z</dcterms:modified>
</cp:coreProperties>
</file>