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inf_publica\202606\"/>
    </mc:Choice>
  </mc:AlternateContent>
  <xr:revisionPtr revIDLastSave="0" documentId="13_ncr:1_{9413A5FB-AFAD-4585-9155-710D11313AB7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5 Ejec.POA" sheetId="441" r:id="rId1"/>
  </sheets>
  <definedNames>
    <definedName name="_xlnm._FilterDatabase" localSheetId="0" hidden="1">'N5 Ejec.POA'!$AE$24:$AE$40</definedName>
    <definedName name="_xlnm.Print_Area" localSheetId="0">'N5 Ejec.POA'!$B$1:$AE$40</definedName>
    <definedName name="_xlnm.Print_Titles" localSheetId="0">'N5 Ejec.POA'!$9:$9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441" l="1"/>
  <c r="P33" i="441"/>
  <c r="N34" i="441" l="1"/>
  <c r="N33" i="441"/>
  <c r="N26" i="441"/>
  <c r="AD47" i="441" l="1"/>
  <c r="Z47" i="441"/>
  <c r="Y47" i="441"/>
  <c r="X47" i="441"/>
  <c r="W47" i="441"/>
  <c r="U47" i="441"/>
  <c r="T47" i="441"/>
  <c r="S47" i="441"/>
  <c r="R47" i="441"/>
  <c r="P47" i="441"/>
  <c r="O47" i="441"/>
  <c r="N47" i="441"/>
  <c r="L47" i="441"/>
  <c r="I47" i="441"/>
  <c r="AA39" i="441"/>
  <c r="V39" i="441"/>
  <c r="Q39" i="441"/>
  <c r="AA38" i="441"/>
  <c r="V38" i="441"/>
  <c r="Q38" i="441"/>
  <c r="AA37" i="441"/>
  <c r="V37" i="441"/>
  <c r="Q37" i="441"/>
  <c r="AA36" i="441"/>
  <c r="V36" i="441"/>
  <c r="Q36" i="441"/>
  <c r="AA35" i="441"/>
  <c r="V35" i="441"/>
  <c r="Q35" i="441"/>
  <c r="AA34" i="441"/>
  <c r="V34" i="441"/>
  <c r="Q34" i="441"/>
  <c r="AA33" i="441"/>
  <c r="V33" i="441"/>
  <c r="M33" i="441"/>
  <c r="Q33" i="441" s="1"/>
  <c r="AA32" i="441"/>
  <c r="V32" i="441"/>
  <c r="Q32" i="441"/>
  <c r="AA31" i="441"/>
  <c r="V31" i="441"/>
  <c r="Q31" i="441"/>
  <c r="AA30" i="441"/>
  <c r="V30" i="441"/>
  <c r="Q30" i="441"/>
  <c r="AA29" i="441"/>
  <c r="V29" i="441"/>
  <c r="Q29" i="441"/>
  <c r="AA28" i="441"/>
  <c r="V28" i="441"/>
  <c r="Q28" i="441"/>
  <c r="AF27" i="441"/>
  <c r="AA27" i="441"/>
  <c r="V27" i="441"/>
  <c r="Q27" i="441"/>
  <c r="AF26" i="441"/>
  <c r="AA26" i="441"/>
  <c r="V26" i="441"/>
  <c r="M26" i="441"/>
  <c r="M47" i="441" s="1"/>
  <c r="AA25" i="441"/>
  <c r="V25" i="441"/>
  <c r="Q25" i="441"/>
  <c r="AF24" i="441"/>
  <c r="Z24" i="441"/>
  <c r="Y24" i="441"/>
  <c r="X24" i="441"/>
  <c r="W24" i="441"/>
  <c r="U24" i="441"/>
  <c r="T24" i="441"/>
  <c r="S24" i="441"/>
  <c r="R24" i="441"/>
  <c r="P24" i="441"/>
  <c r="O24" i="441"/>
  <c r="N24" i="441"/>
  <c r="L24" i="441"/>
  <c r="AB28" i="441" l="1"/>
  <c r="AB27" i="441"/>
  <c r="AC27" i="441" s="1"/>
  <c r="AB34" i="441"/>
  <c r="AC34" i="441" s="1"/>
  <c r="AB35" i="441"/>
  <c r="AC35" i="441" s="1"/>
  <c r="AA47" i="441"/>
  <c r="AB37" i="441"/>
  <c r="AC37" i="441" s="1"/>
  <c r="AB32" i="441"/>
  <c r="AC32" i="441" s="1"/>
  <c r="V24" i="441"/>
  <c r="AB30" i="441"/>
  <c r="AC30" i="441" s="1"/>
  <c r="AB38" i="441"/>
  <c r="AC38" i="441" s="1"/>
  <c r="AA24" i="441"/>
  <c r="AB33" i="441"/>
  <c r="AC33" i="441" s="1"/>
  <c r="AC28" i="441"/>
  <c r="AB36" i="441"/>
  <c r="AC36" i="441" s="1"/>
  <c r="AB31" i="441"/>
  <c r="AC31" i="441" s="1"/>
  <c r="AB39" i="441"/>
  <c r="AC39" i="441" s="1"/>
  <c r="V47" i="441"/>
  <c r="AB29" i="441"/>
  <c r="AC29" i="441" s="1"/>
  <c r="Q47" i="441"/>
  <c r="AB25" i="441"/>
  <c r="AC25" i="441" s="1"/>
  <c r="M24" i="441"/>
  <c r="Q26" i="441"/>
  <c r="AB26" i="441" s="1"/>
  <c r="AC26" i="441" s="1"/>
  <c r="AB47" i="441" l="1"/>
  <c r="AC47" i="441" s="1"/>
  <c r="Q24" i="441"/>
  <c r="AB24" i="441" s="1"/>
  <c r="AC24" i="441" s="1"/>
</calcChain>
</file>

<file path=xl/sharedStrings.xml><?xml version="1.0" encoding="utf-8"?>
<sst xmlns="http://schemas.openxmlformats.org/spreadsheetml/2006/main" count="111" uniqueCount="87">
  <si>
    <t>No.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</si>
  <si>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</si>
  <si>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</si>
  <si>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</si>
  <si>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</si>
  <si>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</si>
  <si>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</si>
  <si>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</si>
  <si>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</si>
  <si>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</si>
  <si>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</si>
  <si>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 xml:space="preserve">INDICADOR </t>
  </si>
  <si>
    <t xml:space="preserve">DIRECCIÓN DEL SISTEMA NACIONAL DE LA CALIDAD </t>
  </si>
  <si>
    <t xml:space="preserve">Acción </t>
  </si>
  <si>
    <t>Dirigir,  coordinar y unificar las actividades y políticas nacionales en materia de fijación de normas y optimización de acciones orientadas a promover la competitividad del país.</t>
  </si>
  <si>
    <t xml:space="preserve">Actividad </t>
  </si>
  <si>
    <t xml:space="preserve"> Servicios de Normalización, Metrología y Acreditación.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</si>
  <si>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</si>
  <si>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</si>
  <si>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</si>
  <si>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</si>
  <si>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</si>
  <si>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</si>
  <si>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</si>
  <si>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</si>
  <si>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</si>
  <si>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</si>
  <si>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</si>
  <si>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</si>
  <si>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</si>
  <si>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</si>
  <si>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</si>
  <si>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</si>
  <si>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</si>
  <si>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</si>
  <si>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</si>
  <si>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</si>
  <si>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</si>
  <si>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</si>
  <si>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 xml:space="preserve">Documento </t>
  </si>
  <si>
    <t>SUMA</t>
  </si>
  <si>
    <t>OGA</t>
  </si>
  <si>
    <t>CENAME</t>
  </si>
  <si>
    <t>COGUANOR</t>
  </si>
  <si>
    <t>Evento</t>
  </si>
  <si>
    <t>CEINFORMA</t>
  </si>
  <si>
    <t xml:space="preserve">Consultas Técnicas Atendidas </t>
  </si>
  <si>
    <t xml:space="preserve">Evento </t>
  </si>
  <si>
    <t>Normas consultadas</t>
  </si>
  <si>
    <t xml:space="preserve">Laboratorios de ensayo, calibración y organismos de inspección  beneficiados con servicios de Evaluación inicial, de mantenimiento, ampliación/reducción y de reacreditación de laboratorios </t>
  </si>
  <si>
    <t xml:space="preserve">Análisis, métodos y procedimientos evaluados y acreditados </t>
  </si>
  <si>
    <t xml:space="preserve">Calibraciones de instrumentos de medición </t>
  </si>
  <si>
    <t xml:space="preserve">Actividades  de capacitación y formación del Centro Nacional de Metrología </t>
  </si>
  <si>
    <t>Conferencias o Cursos de divulgación y socialización de Reglamentos Técnicos nacionales y regionales</t>
  </si>
  <si>
    <t>CRETEC</t>
  </si>
  <si>
    <t xml:space="preserve">Recopilación y/o actualización de reglamentos técnicos  nacionales y regionales </t>
  </si>
  <si>
    <t xml:space="preserve">Actividades de capacitación para la implementación o uso de la Guía de Buenas Practicas Reglamentarias </t>
  </si>
  <si>
    <t xml:space="preserve">INFORMACIÓN RELEVANTE/ALERTAS/ PROBLEMAS </t>
  </si>
  <si>
    <t>Tasa de crecimiento de la  Inversión Extranjera Directa</t>
  </si>
  <si>
    <t>Actualización de la información sobre la Dirección del Sistema Nacional de la Calidad respecto a normas y procedimientos de evaluación  de la conformidad, calibraciones y reglamentos técnicos.</t>
  </si>
  <si>
    <t xml:space="preserve">Inspección y verificación de instrumentos de medición. </t>
  </si>
  <si>
    <t>Actividades de promoción y divulgación de la Dirección del Sistema Nacional de la Calidad en materia de Congreso de Calidad, Metrología, Acreditación y Normalización.</t>
  </si>
  <si>
    <t xml:space="preserve">SEGUIMIENTO MENSUAL Y CUATRIMESTRAL DE EJECUCIÓN DE METAS FÍSICAS </t>
  </si>
  <si>
    <t xml:space="preserve">Certificados, normas y registros emitidos a entidades privadas, públicas y académicas  para promover la adopción de prácticas de gestión de la calidad </t>
  </si>
  <si>
    <t xml:space="preserve">Certificados de acreditación de laboratorios de ensayo y calibración, análisis clínicos a organismos de inspección y certificación </t>
  </si>
  <si>
    <t>Certificados e informes de calibración para beneficio de entidades públicas privadas y académicas</t>
  </si>
  <si>
    <t xml:space="preserve">Certificados y normas técnicas adoptadas y elaboradas para beneficio de entidades públicas, privadas y académicas </t>
  </si>
  <si>
    <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</si>
  <si>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  </t>
  </si>
  <si>
    <t>PRESUPUESTO APROBADO MEDIANTE DECRETO 36-2024, LEY DE PRESUPUESTO GENERAL DE INGRESOS Y EGRESOS DEL ESTADO PARA EL EJERCICIO FISCAL 2025, VIGENTE PARA EL EJERCICIO FISCAL 2026</t>
  </si>
  <si>
    <t>(-) 186</t>
  </si>
  <si>
    <t>PRESUPUESTO VIGENTE 2026     EN  Q.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</si>
  <si>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</si>
  <si>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MODIFICACION CLASE INTER  RESOLUCION 32-2025 DEL 16/01/2024 AG DE PRESUPUESTO 1-2025 DEL 24/01/2025 MEMORANDUM 5</t>
  </si>
  <si>
    <t>MODIFICACION CLASE INTER  RESOLUCION 32-2025 DEL 16/01/2024 AG DE PRESUPUESTO 1-2025 DEL 24/01/2025 MEMORANDUM 1.2.3.4.5,6</t>
  </si>
  <si>
    <t>EJECUCIÓN MENSUAL, CUATRIMESTRAL Y ANUAL,  POA 2026</t>
  </si>
  <si>
    <t xml:space="preserve">Para el 2030, se ha incrementado en USD$ 829.8 millones el flujo de inversión extranjera directa al país, por la mejora de la competitividad y clima de negocios a nivel nacional, que incide en la reducción de las brechas de competitividad que limitan el desarrollo económico. (Línea base de US$ 1,235.2 millones en 2024 a US$ 2,065.0 millones en 2030).
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</si>
  <si>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</si>
  <si>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        MINISTERIO DE ECONOMÍA 
MATRIZ DE PLANIFICACIÓN, POA 2026</t>
  </si>
  <si>
    <t xml:space="preserve">ENTIDAD:MINISTERIO DE ECONOMÍA </t>
  </si>
  <si>
    <t xml:space="preserve">DIRECCIÓN: UNIDAD EJECUTORA 104/ DIRECCIÓN DEL SISTEMA NACIONAL DE LA CALIDAD </t>
  </si>
  <si>
    <t>HORARIO DE ATENCIÓN: 8 A 16 HORAS DE LUNES A VIERNES</t>
  </si>
  <si>
    <t>TELÉFONO: 22472600</t>
  </si>
  <si>
    <t>DIRECTOR: PABLO ALEXANDER PINEDA MORALES</t>
  </si>
  <si>
    <t>ENCARGADO DE ACTUALIZACIÓN: GERSON ALEJANDRO CASTAÑEDA PINEDA</t>
  </si>
  <si>
    <t>FECHA DE ACTUALIZACIÓN: 30 JUNIO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</si>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</sst>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ndara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Candara"/>
      <family val="2"/>
    </font>
    <font>
      <b/>
      <sz val="11"/>
      <color theme="0"/>
      <name val="Times New Roman"/>
      <family val="1"/>
    </font>
    <font>
      <b/>
      <sz val="12"/>
      <color rgb="FFFFFF00"/>
      <name val="Times New Roman"/>
      <family val="1"/>
    </font>
    <font>
      <b/>
      <sz val="10"/>
      <color theme="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ndara"/>
      <family val="2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5" fillId="0" borderId="1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0" fontId="14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7" fillId="0" borderId="0"/>
    <xf numFmtId="0" fontId="13" fillId="0" borderId="0">
      <alignment vertical="top"/>
    </xf>
    <xf numFmtId="9" fontId="10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/>
  </cellStyleXfs>
  <cellXfs count="119">
    <xf numFmtId="0" fontId="0" fillId="0" borderId="0" xfId="0"/>
    <xf numFmtId="0" fontId="5" fillId="3" borderId="6" xfId="8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top" wrapText="1"/>
    </xf>
    <xf numFmtId="0" fontId="22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18" fillId="3" borderId="6" xfId="9" applyFont="1" applyFill="1" applyBorder="1" applyAlignment="1">
      <alignment horizontal="center" vertical="top" wrapText="1"/>
    </xf>
    <xf numFmtId="9" fontId="18" fillId="3" borderId="6" xfId="9" applyNumberFormat="1" applyFont="1" applyFill="1" applyBorder="1" applyAlignment="1">
      <alignment horizontal="center" vertical="top" wrapText="1"/>
    </xf>
    <xf numFmtId="4" fontId="18" fillId="3" borderId="6" xfId="9" applyNumberFormat="1" applyFont="1" applyFill="1" applyBorder="1" applyAlignment="1">
      <alignment horizontal="center" vertical="top" wrapText="1"/>
    </xf>
    <xf numFmtId="0" fontId="8" fillId="6" borderId="6" xfId="9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21" fillId="3" borderId="6" xfId="0" applyFont="1" applyFill="1" applyBorder="1" applyAlignment="1">
      <alignment horizontal="justify" vertical="top" wrapText="1"/>
    </xf>
    <xf numFmtId="4" fontId="3" fillId="3" borderId="6" xfId="9" applyNumberFormat="1" applyFont="1" applyFill="1" applyBorder="1" applyAlignment="1">
      <alignment horizontal="center" vertical="top" wrapText="1"/>
    </xf>
    <xf numFmtId="0" fontId="21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/>
    </xf>
    <xf numFmtId="0" fontId="19" fillId="3" borderId="6" xfId="9" applyFont="1" applyFill="1" applyBorder="1" applyAlignment="1">
      <alignment horizontal="center" vertical="top" wrapText="1"/>
    </xf>
    <xf numFmtId="9" fontId="19" fillId="3" borderId="6" xfId="9" applyNumberFormat="1" applyFont="1" applyFill="1" applyBorder="1" applyAlignment="1">
      <alignment horizontal="center" vertical="top" wrapText="1"/>
    </xf>
    <xf numFmtId="4" fontId="19" fillId="3" borderId="6" xfId="9" applyNumberFormat="1" applyFont="1" applyFill="1" applyBorder="1" applyAlignment="1">
      <alignment vertical="top" wrapText="1"/>
    </xf>
    <xf numFmtId="0" fontId="9" fillId="3" borderId="6" xfId="6" applyFont="1" applyFill="1" applyBorder="1" applyAlignment="1">
      <alignment horizontal="justify" vertical="top" wrapText="1"/>
    </xf>
    <xf numFmtId="3" fontId="19" fillId="3" borderId="6" xfId="9" applyNumberFormat="1" applyFont="1" applyFill="1" applyBorder="1" applyAlignment="1">
      <alignment horizontal="center" vertical="top" wrapText="1"/>
    </xf>
    <xf numFmtId="3" fontId="9" fillId="3" borderId="6" xfId="0" applyNumberFormat="1" applyFont="1" applyFill="1" applyBorder="1" applyAlignment="1">
      <alignment horizontal="center" vertical="top"/>
    </xf>
    <xf numFmtId="43" fontId="9" fillId="3" borderId="6" xfId="2" applyFont="1" applyFill="1" applyBorder="1" applyAlignment="1">
      <alignment horizontal="justify" vertical="top" wrapText="1"/>
    </xf>
    <xf numFmtId="0" fontId="20" fillId="3" borderId="6" xfId="0" applyFont="1" applyFill="1" applyBorder="1" applyAlignment="1">
      <alignment horizontal="center" vertical="top" wrapText="1"/>
    </xf>
    <xf numFmtId="0" fontId="8" fillId="2" borderId="6" xfId="9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1" fillId="0" borderId="0" xfId="9"/>
    <xf numFmtId="3" fontId="1" fillId="3" borderId="0" xfId="9" applyNumberFormat="1" applyFill="1"/>
    <xf numFmtId="0" fontId="1" fillId="3" borderId="0" xfId="9" applyFill="1"/>
    <xf numFmtId="3" fontId="1" fillId="0" borderId="0" xfId="9" applyNumberFormat="1"/>
    <xf numFmtId="43" fontId="1" fillId="0" borderId="0" xfId="2" applyFont="1" applyBorder="1"/>
    <xf numFmtId="4" fontId="26" fillId="11" borderId="6" xfId="9" applyNumberFormat="1" applyFont="1" applyFill="1" applyBorder="1" applyAlignment="1">
      <alignment horizontal="center" vertical="center" wrapText="1"/>
    </xf>
    <xf numFmtId="9" fontId="4" fillId="5" borderId="6" xfId="16" applyFont="1" applyFill="1" applyBorder="1" applyAlignment="1">
      <alignment horizontal="center" vertical="center" wrapText="1"/>
    </xf>
    <xf numFmtId="3" fontId="4" fillId="5" borderId="6" xfId="9" applyNumberFormat="1" applyFont="1" applyFill="1" applyBorder="1" applyAlignment="1">
      <alignment horizontal="center" vertical="center" wrapText="1"/>
    </xf>
    <xf numFmtId="3" fontId="4" fillId="3" borderId="6" xfId="9" applyNumberFormat="1" applyFont="1" applyFill="1" applyBorder="1" applyAlignment="1">
      <alignment horizontal="center" vertical="center" wrapText="1"/>
    </xf>
    <xf numFmtId="3" fontId="27" fillId="8" borderId="6" xfId="9" applyNumberFormat="1" applyFont="1" applyFill="1" applyBorder="1" applyAlignment="1">
      <alignment horizontal="center" vertical="center" wrapText="1"/>
    </xf>
    <xf numFmtId="0" fontId="1" fillId="0" borderId="6" xfId="9" applyBorder="1"/>
    <xf numFmtId="0" fontId="1" fillId="3" borderId="6" xfId="9" applyFill="1" applyBorder="1"/>
    <xf numFmtId="0" fontId="29" fillId="5" borderId="11" xfId="9" applyFont="1" applyFill="1" applyBorder="1" applyAlignment="1">
      <alignment horizontal="center" vertical="center" wrapText="1"/>
    </xf>
    <xf numFmtId="0" fontId="18" fillId="5" borderId="11" xfId="9" applyFont="1" applyFill="1" applyBorder="1" applyAlignment="1">
      <alignment horizontal="center" vertical="center" wrapText="1"/>
    </xf>
    <xf numFmtId="0" fontId="30" fillId="3" borderId="6" xfId="9" applyFont="1" applyFill="1" applyBorder="1" applyAlignment="1">
      <alignment horizontal="center" vertical="center" wrapText="1"/>
    </xf>
    <xf numFmtId="0" fontId="7" fillId="3" borderId="6" xfId="8" applyFont="1" applyFill="1" applyBorder="1" applyAlignment="1">
      <alignment vertical="center"/>
    </xf>
    <xf numFmtId="0" fontId="3" fillId="5" borderId="11" xfId="9" applyFont="1" applyFill="1" applyBorder="1" applyAlignment="1">
      <alignment horizontal="center" vertical="center" wrapText="1"/>
    </xf>
    <xf numFmtId="0" fontId="31" fillId="5" borderId="11" xfId="9" applyFont="1" applyFill="1" applyBorder="1" applyAlignment="1">
      <alignment horizontal="center" vertical="center" wrapText="1"/>
    </xf>
    <xf numFmtId="0" fontId="3" fillId="5" borderId="10" xfId="9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vertical="center" wrapText="1"/>
    </xf>
    <xf numFmtId="0" fontId="3" fillId="7" borderId="6" xfId="9" applyFont="1" applyFill="1" applyBorder="1" applyAlignment="1">
      <alignment vertical="center" wrapText="1"/>
    </xf>
    <xf numFmtId="0" fontId="4" fillId="7" borderId="6" xfId="9" applyFont="1" applyFill="1" applyBorder="1" applyAlignment="1">
      <alignment horizontal="left" vertical="center" wrapText="1"/>
    </xf>
    <xf numFmtId="0" fontId="1" fillId="4" borderId="0" xfId="9" applyFill="1"/>
    <xf numFmtId="0" fontId="5" fillId="0" borderId="6" xfId="8" applyFont="1" applyBorder="1" applyAlignment="1">
      <alignment vertical="center"/>
    </xf>
    <xf numFmtId="0" fontId="3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8" borderId="6" xfId="8" applyFont="1" applyFill="1" applyBorder="1" applyAlignment="1">
      <alignment vertical="center"/>
    </xf>
    <xf numFmtId="0" fontId="9" fillId="8" borderId="6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7" fillId="0" borderId="6" xfId="8" applyFont="1" applyBorder="1" applyAlignment="1">
      <alignment vertical="center"/>
    </xf>
    <xf numFmtId="0" fontId="23" fillId="7" borderId="4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" fillId="9" borderId="6" xfId="9" applyFont="1" applyFill="1" applyBorder="1" applyAlignment="1">
      <alignment horizontal="center" vertical="center" wrapText="1"/>
    </xf>
    <xf numFmtId="0" fontId="31" fillId="0" borderId="6" xfId="9" applyFont="1" applyBorder="1" applyAlignment="1">
      <alignment horizontal="left" vertical="center" wrapText="1"/>
    </xf>
    <xf numFmtId="0" fontId="31" fillId="3" borderId="6" xfId="0" applyFont="1" applyFill="1" applyBorder="1" applyAlignment="1">
      <alignment horizontal="left" vertical="center" wrapText="1"/>
    </xf>
    <xf numFmtId="0" fontId="31" fillId="0" borderId="6" xfId="9" applyFont="1" applyBorder="1" applyAlignment="1">
      <alignment horizontal="left" vertical="top" wrapText="1"/>
    </xf>
    <xf numFmtId="0" fontId="31" fillId="3" borderId="6" xfId="0" applyFont="1" applyFill="1" applyBorder="1" applyAlignment="1">
      <alignment horizontal="justify" vertical="justify" wrapText="1"/>
    </xf>
    <xf numFmtId="0" fontId="4" fillId="10" borderId="6" xfId="9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left" vertical="top" wrapText="1"/>
    </xf>
    <xf numFmtId="0" fontId="4" fillId="10" borderId="8" xfId="0" applyFont="1" applyFill="1" applyBorder="1" applyAlignment="1">
      <alignment horizontal="left" vertical="top" wrapText="1"/>
    </xf>
    <xf numFmtId="0" fontId="4" fillId="10" borderId="9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justify" vertical="justify" wrapText="1"/>
    </xf>
    <xf numFmtId="0" fontId="31" fillId="3" borderId="8" xfId="0" applyFont="1" applyFill="1" applyBorder="1" applyAlignment="1">
      <alignment horizontal="justify" vertical="justify" wrapText="1"/>
    </xf>
    <xf numFmtId="0" fontId="31" fillId="3" borderId="9" xfId="0" applyFont="1" applyFill="1" applyBorder="1" applyAlignment="1">
      <alignment horizontal="justify" vertical="justify" wrapText="1"/>
    </xf>
    <xf numFmtId="0" fontId="31" fillId="0" borderId="7" xfId="9" applyFont="1" applyBorder="1" applyAlignment="1">
      <alignment horizontal="left" vertical="center" wrapText="1"/>
    </xf>
    <xf numFmtId="0" fontId="31" fillId="0" borderId="8" xfId="9" applyFont="1" applyBorder="1" applyAlignment="1">
      <alignment horizontal="left" vertical="center" wrapText="1"/>
    </xf>
    <xf numFmtId="0" fontId="31" fillId="0" borderId="9" xfId="9" applyFont="1" applyBorder="1" applyAlignment="1">
      <alignment horizontal="left" vertical="center" wrapText="1"/>
    </xf>
    <xf numFmtId="0" fontId="32" fillId="3" borderId="7" xfId="0" applyFont="1" applyFill="1" applyBorder="1" applyAlignment="1">
      <alignment horizontal="justify" vertical="justify" wrapText="1"/>
    </xf>
    <xf numFmtId="0" fontId="32" fillId="3" borderId="8" xfId="0" applyFont="1" applyFill="1" applyBorder="1" applyAlignment="1">
      <alignment horizontal="justify" vertical="justify" wrapText="1"/>
    </xf>
    <xf numFmtId="0" fontId="32" fillId="3" borderId="9" xfId="0" applyFont="1" applyFill="1" applyBorder="1" applyAlignment="1">
      <alignment horizontal="justify" vertical="justify" wrapText="1"/>
    </xf>
    <xf numFmtId="0" fontId="23" fillId="11" borderId="7" xfId="9" applyFont="1" applyFill="1" applyBorder="1" applyAlignment="1">
      <alignment horizontal="left" vertical="center" wrapText="1"/>
    </xf>
    <xf numFmtId="0" fontId="23" fillId="11" borderId="8" xfId="9" applyFont="1" applyFill="1" applyBorder="1" applyAlignment="1">
      <alignment horizontal="left" vertical="center" wrapText="1"/>
    </xf>
    <xf numFmtId="0" fontId="23" fillId="11" borderId="9" xfId="9" applyFont="1" applyFill="1" applyBorder="1" applyAlignment="1">
      <alignment horizontal="left" vertical="center" wrapText="1"/>
    </xf>
    <xf numFmtId="0" fontId="3" fillId="3" borderId="6" xfId="9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3" borderId="6" xfId="9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justify" vertical="top" wrapText="1"/>
    </xf>
    <xf numFmtId="0" fontId="3" fillId="3" borderId="7" xfId="9" applyFont="1" applyFill="1" applyBorder="1" applyAlignment="1">
      <alignment horizontal="left" vertical="top" wrapText="1"/>
    </xf>
    <xf numFmtId="0" fontId="3" fillId="3" borderId="8" xfId="9" applyFont="1" applyFill="1" applyBorder="1" applyAlignment="1">
      <alignment horizontal="left" vertical="top" wrapText="1"/>
    </xf>
    <xf numFmtId="0" fontId="3" fillId="3" borderId="9" xfId="9" applyFont="1" applyFill="1" applyBorder="1" applyAlignment="1">
      <alignment horizontal="left" vertical="top" wrapText="1"/>
    </xf>
    <xf numFmtId="0" fontId="24" fillId="7" borderId="7" xfId="9" applyFont="1" applyFill="1" applyBorder="1" applyAlignment="1">
      <alignment horizontal="left" vertical="center" wrapText="1"/>
    </xf>
    <xf numFmtId="0" fontId="24" fillId="7" borderId="8" xfId="9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4" fillId="10" borderId="6" xfId="9" applyFont="1" applyFill="1" applyBorder="1" applyAlignment="1">
      <alignment horizontal="left" vertical="center" wrapText="1"/>
    </xf>
    <xf numFmtId="0" fontId="24" fillId="7" borderId="7" xfId="9" applyFont="1" applyFill="1" applyBorder="1" applyAlignment="1">
      <alignment horizontal="right" vertical="center" wrapText="1"/>
    </xf>
    <xf numFmtId="0" fontId="24" fillId="7" borderId="8" xfId="9" applyFont="1" applyFill="1" applyBorder="1" applyAlignment="1">
      <alignment horizontal="right" vertical="center" wrapText="1"/>
    </xf>
    <xf numFmtId="0" fontId="24" fillId="7" borderId="9" xfId="9" applyFont="1" applyFill="1" applyBorder="1" applyAlignment="1">
      <alignment horizontal="right" vertical="center" wrapText="1"/>
    </xf>
    <xf numFmtId="0" fontId="3" fillId="5" borderId="4" xfId="9" applyFont="1" applyFill="1" applyBorder="1" applyAlignment="1">
      <alignment horizontal="center" vertical="center" wrapText="1"/>
    </xf>
    <xf numFmtId="0" fontId="3" fillId="5" borderId="3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justify" vertical="top" wrapText="1"/>
    </xf>
    <xf numFmtId="0" fontId="22" fillId="3" borderId="8" xfId="0" applyFont="1" applyFill="1" applyBorder="1" applyAlignment="1">
      <alignment horizontal="justify" vertical="top" wrapText="1"/>
    </xf>
    <xf numFmtId="0" fontId="22" fillId="3" borderId="9" xfId="0" applyFont="1" applyFill="1" applyBorder="1" applyAlignment="1">
      <alignment horizontal="justify" vertical="top" wrapText="1"/>
    </xf>
    <xf numFmtId="0" fontId="28" fillId="7" borderId="7" xfId="9" applyFont="1" applyFill="1" applyBorder="1" applyAlignment="1">
      <alignment horizontal="left" vertical="center" wrapText="1"/>
    </xf>
    <xf numFmtId="0" fontId="28" fillId="7" borderId="8" xfId="9" applyFont="1" applyFill="1" applyBorder="1" applyAlignment="1">
      <alignment horizontal="left" vertical="center" wrapText="1"/>
    </xf>
    <xf numFmtId="0" fontId="28" fillId="7" borderId="9" xfId="9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33" fillId="0" borderId="9" xfId="0" applyFont="1" applyBorder="1" applyAlignment="1">
      <alignment horizontal="left" vertical="center"/>
    </xf>
    <xf numFmtId="0" fontId="33" fillId="0" borderId="7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33" fillId="0" borderId="9" xfId="0" applyFont="1" applyBorder="1" applyAlignment="1">
      <alignment horizontal="left" vertical="center"/>
    </xf>
  </cellXfs>
  <cellStyles count="17">
    <cellStyle name="Estilo 1" xfId="1" xr:uid="{00000000-0005-0000-0000-000000000000}"/>
    <cellStyle name="Millares 2" xfId="2" xr:uid="{00000000-0005-0000-0000-000001000000}"/>
    <cellStyle name="Millares 2 2" xfId="3" xr:uid="{00000000-0005-0000-0000-000002000000}"/>
    <cellStyle name="Normal" xfId="0" builtinId="0"/>
    <cellStyle name="Normal 10" xfId="4" xr:uid="{00000000-0005-0000-0000-000004000000}"/>
    <cellStyle name="Normal 2" xfId="5" xr:uid="{00000000-0005-0000-0000-000005000000}"/>
    <cellStyle name="Normal 2 2 2" xfId="6" xr:uid="{00000000-0005-0000-0000-000006000000}"/>
    <cellStyle name="Normal 3" xfId="7" xr:uid="{00000000-0005-0000-0000-000007000000}"/>
    <cellStyle name="Normal 3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  <cellStyle name="Normal 8" xfId="13" xr:uid="{00000000-0005-0000-0000-00000D000000}"/>
    <cellStyle name="Normal 9" xfId="14" xr:uid="{00000000-0005-0000-0000-00000E000000}"/>
    <cellStyle name="Porcentaje" xfId="16" builtinId="5"/>
    <cellStyle name="Porcentaje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122962</xdr:colOff>
      <xdr:row>1</xdr:row>
      <xdr:rowOff>83343</xdr:rowOff>
    </xdr:from>
    <xdr:to>
      <xdr:col>5</xdr:col>
      <xdr:colOff>676476</xdr:colOff>
      <xdr:row>5</xdr:row>
      <xdr:rowOff>42577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2" y="250031"/>
          <a:ext cx="2208483" cy="7688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F51"/>
  <sheetViews>
    <sheetView showGridLines="0" tabSelected="1" view="pageBreakPreview" topLeftCell="B31" zoomScale="80" zoomScaleNormal="80" zoomScaleSheetLayoutView="80" zoomScalePageLayoutView="70" workbookViewId="0">
      <selection activeCell="B1" sqref="B1"/>
    </sheetView>
  </sheetViews>
  <sheetFormatPr baseColWidth="10" defaultColWidth="11.42578125" defaultRowHeight="12.75" x14ac:dyDescent="0.2"/>
  <cols>
    <col min="1" max="1" width="8.42578125" style="27" hidden="1" customWidth="1"/>
    <col min="2" max="2" width="4.140625" style="27" customWidth="1"/>
    <col min="3" max="3" width="12.28515625" style="27" customWidth="1"/>
    <col min="4" max="4" width="2.85546875" style="27" customWidth="1"/>
    <col min="5" max="5" width="5.5703125" style="27" customWidth="1"/>
    <col min="6" max="6" width="22.7109375" style="27" customWidth="1"/>
    <col min="7" max="7" width="23.140625" style="27" customWidth="1"/>
    <col min="8" max="8" width="12.7109375" style="27" customWidth="1"/>
    <col min="9" max="9" width="9" style="27" customWidth="1"/>
    <col min="10" max="11" width="9.7109375" style="27" hidden="1" customWidth="1"/>
    <col min="12" max="12" width="9.28515625" style="27" customWidth="1"/>
    <col min="13" max="16" width="4.28515625" style="27" customWidth="1"/>
    <col min="17" max="17" width="4.28515625" style="27" hidden="1" customWidth="1"/>
    <col min="18" max="21" width="4.28515625" style="27" customWidth="1"/>
    <col min="22" max="22" width="4.28515625" style="27" hidden="1" customWidth="1"/>
    <col min="23" max="26" width="4.28515625" style="27" customWidth="1"/>
    <col min="27" max="27" width="16.42578125" style="27" hidden="1" customWidth="1"/>
    <col min="28" max="28" width="12.5703125" style="27" customWidth="1"/>
    <col min="29" max="29" width="12.42578125" style="27" customWidth="1"/>
    <col min="30" max="30" width="15" style="27" customWidth="1"/>
    <col min="31" max="31" width="15.42578125" style="27" customWidth="1"/>
    <col min="32" max="32" width="27.140625" style="27" hidden="1" customWidth="1"/>
    <col min="33" max="34" width="13.5703125" style="27" bestFit="1" customWidth="1"/>
    <col min="35" max="16384" width="11.42578125" style="27"/>
  </cols>
  <sheetData>
    <row r="1" spans="1:32" ht="15.75" x14ac:dyDescent="0.2">
      <c r="G1" s="113" t="s">
        <v>79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5"/>
    </row>
    <row r="2" spans="1:32" ht="15.75" x14ac:dyDescent="0.2">
      <c r="G2" s="116" t="s">
        <v>80</v>
      </c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8"/>
    </row>
    <row r="3" spans="1:32" ht="15.75" x14ac:dyDescent="0.2">
      <c r="G3" s="116" t="s">
        <v>81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8"/>
    </row>
    <row r="4" spans="1:32" ht="15.75" x14ac:dyDescent="0.2">
      <c r="G4" s="116" t="s">
        <v>82</v>
      </c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8"/>
    </row>
    <row r="5" spans="1:32" ht="15.75" x14ac:dyDescent="0.2">
      <c r="G5" s="116" t="s">
        <v>83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8"/>
    </row>
    <row r="6" spans="1:32" ht="15.75" x14ac:dyDescent="0.2">
      <c r="G6" s="116" t="s">
        <v>84</v>
      </c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</row>
    <row r="7" spans="1:32" ht="15.75" x14ac:dyDescent="0.2">
      <c r="G7" s="116" t="s">
        <v>85</v>
      </c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8"/>
    </row>
    <row r="8" spans="1:32" ht="15.75" x14ac:dyDescent="0.2">
      <c r="G8" s="116" t="s">
        <v>86</v>
      </c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8"/>
    </row>
    <row r="9" spans="1:32" ht="45.75" customHeight="1" x14ac:dyDescent="0.2">
      <c r="B9" s="60" t="s">
        <v>78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2"/>
    </row>
    <row r="10" spans="1:32" s="51" customFormat="1" ht="24" customHeight="1" x14ac:dyDescent="0.2">
      <c r="A10" s="29"/>
      <c r="B10" s="63" t="s">
        <v>62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27"/>
    </row>
    <row r="11" spans="1:32" s="29" customFormat="1" ht="29.25" customHeight="1" x14ac:dyDescent="0.2">
      <c r="B11" s="64" t="s">
        <v>1</v>
      </c>
      <c r="C11" s="64"/>
      <c r="D11" s="64"/>
      <c r="E11" s="65" t="s">
        <v>2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2" s="29" customFormat="1" ht="14.25" x14ac:dyDescent="0.2">
      <c r="B12" s="66" t="s">
        <v>3</v>
      </c>
      <c r="C12" s="66"/>
      <c r="D12" s="66"/>
      <c r="E12" s="67" t="s">
        <v>4</v>
      </c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</row>
    <row r="13" spans="1:32" s="29" customFormat="1" ht="30.75" customHeight="1" x14ac:dyDescent="0.2">
      <c r="B13" s="66" t="s">
        <v>5</v>
      </c>
      <c r="C13" s="66"/>
      <c r="D13" s="66"/>
      <c r="E13" s="72" t="s">
        <v>6</v>
      </c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4"/>
    </row>
    <row r="14" spans="1:32" s="29" customFormat="1" ht="252.75" customHeight="1" x14ac:dyDescent="0.2">
      <c r="B14" s="75" t="s">
        <v>7</v>
      </c>
      <c r="C14" s="76"/>
      <c r="D14" s="77"/>
      <c r="E14" s="78" t="s">
        <v>77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80"/>
    </row>
    <row r="15" spans="1:32" ht="27.95" customHeight="1" x14ac:dyDescent="0.2">
      <c r="B15" s="81" t="s">
        <v>67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3"/>
    </row>
    <row r="16" spans="1:32" s="29" customFormat="1" ht="22.5" customHeight="1" x14ac:dyDescent="0.2">
      <c r="B16" s="84" t="s">
        <v>8</v>
      </c>
      <c r="C16" s="84"/>
      <c r="D16" s="84"/>
      <c r="E16" s="84"/>
      <c r="F16" s="85" t="s">
        <v>9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7"/>
    </row>
    <row r="17" spans="2:32" s="29" customFormat="1" ht="36" customHeight="1" x14ac:dyDescent="0.2">
      <c r="B17" s="88" t="s">
        <v>10</v>
      </c>
      <c r="C17" s="88"/>
      <c r="D17" s="88"/>
      <c r="E17" s="88"/>
      <c r="F17" s="89" t="s">
        <v>76</v>
      </c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1"/>
    </row>
    <row r="18" spans="2:32" s="29" customFormat="1" ht="22.5" customHeight="1" x14ac:dyDescent="0.2">
      <c r="B18" s="92" t="s">
        <v>11</v>
      </c>
      <c r="C18" s="93"/>
      <c r="D18" s="93"/>
      <c r="E18" s="94"/>
      <c r="F18" s="85" t="s">
        <v>58</v>
      </c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</row>
    <row r="19" spans="2:32" s="29" customFormat="1" ht="25.5" customHeight="1" x14ac:dyDescent="0.2">
      <c r="B19" s="95" t="s">
        <v>12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50"/>
    </row>
    <row r="20" spans="2:32" s="29" customFormat="1" ht="21.75" customHeight="1" x14ac:dyDescent="0.2">
      <c r="B20" s="68" t="s">
        <v>13</v>
      </c>
      <c r="C20" s="68"/>
      <c r="D20" s="68"/>
      <c r="E20" s="68"/>
      <c r="F20" s="69" t="s">
        <v>14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1"/>
    </row>
    <row r="21" spans="2:32" s="29" customFormat="1" ht="20.25" customHeight="1" x14ac:dyDescent="0.2">
      <c r="B21" s="100" t="s">
        <v>15</v>
      </c>
      <c r="C21" s="100"/>
      <c r="D21" s="100"/>
      <c r="E21" s="100"/>
      <c r="F21" s="69" t="s">
        <v>16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1"/>
    </row>
    <row r="22" spans="2:32" ht="21" customHeight="1" x14ac:dyDescent="0.2">
      <c r="B22" s="49"/>
      <c r="C22" s="101" t="s">
        <v>75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3"/>
    </row>
    <row r="23" spans="2:32" ht="59.25" customHeight="1" x14ac:dyDescent="0.2">
      <c r="B23" s="48" t="s">
        <v>0</v>
      </c>
      <c r="C23" s="104" t="s">
        <v>17</v>
      </c>
      <c r="D23" s="105"/>
      <c r="E23" s="106"/>
      <c r="F23" s="47" t="s">
        <v>18</v>
      </c>
      <c r="G23" s="46" t="s">
        <v>19</v>
      </c>
      <c r="H23" s="45" t="s">
        <v>20</v>
      </c>
      <c r="I23" s="43" t="s">
        <v>21</v>
      </c>
      <c r="J23" s="44" t="s">
        <v>74</v>
      </c>
      <c r="K23" s="44" t="s">
        <v>73</v>
      </c>
      <c r="L23" s="43" t="s">
        <v>22</v>
      </c>
      <c r="M23" s="52" t="s">
        <v>23</v>
      </c>
      <c r="N23" s="52" t="s">
        <v>24</v>
      </c>
      <c r="O23" s="52" t="s">
        <v>25</v>
      </c>
      <c r="P23" s="52" t="s">
        <v>26</v>
      </c>
      <c r="Q23" s="1" t="s">
        <v>72</v>
      </c>
      <c r="R23" s="59" t="s">
        <v>27</v>
      </c>
      <c r="S23" s="55" t="s">
        <v>28</v>
      </c>
      <c r="T23" s="42" t="s">
        <v>29</v>
      </c>
      <c r="U23" s="42" t="s">
        <v>30</v>
      </c>
      <c r="V23" s="1" t="s">
        <v>31</v>
      </c>
      <c r="W23" s="42" t="s">
        <v>32</v>
      </c>
      <c r="X23" s="42" t="s">
        <v>33</v>
      </c>
      <c r="Y23" s="42" t="s">
        <v>34</v>
      </c>
      <c r="Z23" s="41" t="s">
        <v>35</v>
      </c>
      <c r="AA23" s="40" t="s">
        <v>36</v>
      </c>
      <c r="AB23" s="40" t="s">
        <v>37</v>
      </c>
      <c r="AC23" s="40" t="s">
        <v>38</v>
      </c>
      <c r="AD23" s="40" t="s">
        <v>71</v>
      </c>
      <c r="AE23" s="39" t="s">
        <v>57</v>
      </c>
    </row>
    <row r="24" spans="2:32" ht="98.25" customHeight="1" x14ac:dyDescent="0.2">
      <c r="B24" s="2">
        <v>2</v>
      </c>
      <c r="C24" s="107" t="s">
        <v>63</v>
      </c>
      <c r="D24" s="108"/>
      <c r="E24" s="109"/>
      <c r="F24" s="37"/>
      <c r="G24" s="38"/>
      <c r="H24" s="3" t="s">
        <v>39</v>
      </c>
      <c r="I24" s="4">
        <v>435</v>
      </c>
      <c r="J24" s="4" t="s">
        <v>70</v>
      </c>
      <c r="K24" s="4"/>
      <c r="L24" s="4">
        <f>SUM(L25:L27)</f>
        <v>612</v>
      </c>
      <c r="M24" s="53">
        <f>SUM(M25:M27)</f>
        <v>34</v>
      </c>
      <c r="N24" s="53">
        <f t="shared" ref="N24:P24" si="0">SUM(N25:N27)</f>
        <v>62</v>
      </c>
      <c r="O24" s="53">
        <f t="shared" si="0"/>
        <v>62</v>
      </c>
      <c r="P24" s="53">
        <f t="shared" si="0"/>
        <v>42</v>
      </c>
      <c r="Q24" s="4">
        <f>SUM(Q25:Q27)</f>
        <v>200</v>
      </c>
      <c r="R24" s="53">
        <f>SUM(R25:R27)</f>
        <v>33</v>
      </c>
      <c r="S24" s="23">
        <f t="shared" ref="S24:U24" si="1">SUM(S25:S27)</f>
        <v>43</v>
      </c>
      <c r="T24" s="4">
        <f t="shared" si="1"/>
        <v>0</v>
      </c>
      <c r="U24" s="4">
        <f t="shared" si="1"/>
        <v>0</v>
      </c>
      <c r="V24" s="4">
        <f>SUM(V25:V27)</f>
        <v>76</v>
      </c>
      <c r="W24" s="4">
        <f>SUM(W25:W27)</f>
        <v>0</v>
      </c>
      <c r="X24" s="4">
        <f t="shared" ref="X24:Z24" si="2">SUM(X25:X27)</f>
        <v>0</v>
      </c>
      <c r="Y24" s="4">
        <f t="shared" si="2"/>
        <v>0</v>
      </c>
      <c r="Z24" s="4">
        <f t="shared" si="2"/>
        <v>0</v>
      </c>
      <c r="AA24" s="4">
        <f>SUM(AA25:AA27)</f>
        <v>0</v>
      </c>
      <c r="AB24" s="5">
        <f>+Q24+V24+AA24</f>
        <v>276</v>
      </c>
      <c r="AC24" s="6">
        <f>+AB24/L24</f>
        <v>0.45098039215686275</v>
      </c>
      <c r="AD24" s="7">
        <v>15080438</v>
      </c>
      <c r="AE24" s="8" t="s">
        <v>40</v>
      </c>
      <c r="AF24" s="22">
        <f>31+31+31+31</f>
        <v>124</v>
      </c>
    </row>
    <row r="25" spans="2:32" ht="69.75" customHeight="1" x14ac:dyDescent="0.2">
      <c r="B25" s="9"/>
      <c r="C25" s="97"/>
      <c r="D25" s="98"/>
      <c r="E25" s="99"/>
      <c r="F25" s="10" t="s">
        <v>64</v>
      </c>
      <c r="G25" s="38"/>
      <c r="H25" s="3" t="s">
        <v>39</v>
      </c>
      <c r="I25" s="4">
        <v>25</v>
      </c>
      <c r="J25" s="4"/>
      <c r="K25" s="4"/>
      <c r="L25" s="4">
        <v>24</v>
      </c>
      <c r="M25" s="53">
        <v>7</v>
      </c>
      <c r="N25" s="53">
        <v>5</v>
      </c>
      <c r="O25" s="53">
        <v>3</v>
      </c>
      <c r="P25" s="57">
        <v>3</v>
      </c>
      <c r="Q25" s="4">
        <f>SUM(M25:P25)</f>
        <v>18</v>
      </c>
      <c r="R25" s="53">
        <v>5</v>
      </c>
      <c r="S25" s="23">
        <v>1</v>
      </c>
      <c r="T25" s="4"/>
      <c r="U25" s="4"/>
      <c r="V25" s="4">
        <f>SUM(R25:U25)</f>
        <v>6</v>
      </c>
      <c r="W25" s="4"/>
      <c r="X25" s="4"/>
      <c r="Y25" s="4"/>
      <c r="Z25" s="4"/>
      <c r="AA25" s="4">
        <f>SUM(W25:Z25)</f>
        <v>0</v>
      </c>
      <c r="AB25" s="5">
        <f t="shared" ref="AB25:AB39" si="3">+Q25+V25+AA25</f>
        <v>24</v>
      </c>
      <c r="AC25" s="6">
        <f t="shared" ref="AC25:AC39" si="4">+AB25/L25</f>
        <v>1</v>
      </c>
      <c r="AD25" s="7"/>
      <c r="AE25" s="11" t="s">
        <v>41</v>
      </c>
      <c r="AF25" s="22">
        <v>0</v>
      </c>
    </row>
    <row r="26" spans="2:32" ht="57.75" customHeight="1" x14ac:dyDescent="0.2">
      <c r="B26" s="37"/>
      <c r="C26" s="97"/>
      <c r="D26" s="98"/>
      <c r="E26" s="99"/>
      <c r="F26" s="10" t="s">
        <v>65</v>
      </c>
      <c r="G26" s="38"/>
      <c r="H26" s="3" t="s">
        <v>39</v>
      </c>
      <c r="I26" s="4">
        <v>350</v>
      </c>
      <c r="J26" s="4" t="s">
        <v>70</v>
      </c>
      <c r="K26" s="4"/>
      <c r="L26" s="4">
        <v>528</v>
      </c>
      <c r="M26" s="53">
        <f>19+4+1+3</f>
        <v>27</v>
      </c>
      <c r="N26" s="53">
        <f>27+1+12+6+1+2+2+2</f>
        <v>53</v>
      </c>
      <c r="O26" s="53">
        <v>59</v>
      </c>
      <c r="P26" s="57">
        <v>39</v>
      </c>
      <c r="Q26" s="4">
        <f t="shared" ref="Q26:Q27" si="5">SUM(M26:P26)</f>
        <v>178</v>
      </c>
      <c r="R26" s="53">
        <v>28</v>
      </c>
      <c r="S26" s="23">
        <v>42</v>
      </c>
      <c r="T26" s="4"/>
      <c r="U26" s="4"/>
      <c r="V26" s="4">
        <f t="shared" ref="V26:V27" si="6">SUM(R26:U26)</f>
        <v>70</v>
      </c>
      <c r="W26" s="4"/>
      <c r="X26" s="4"/>
      <c r="Y26" s="4"/>
      <c r="Z26" s="4"/>
      <c r="AA26" s="4">
        <f t="shared" ref="AA26:AA27" si="7">SUM(W26:Z26)</f>
        <v>0</v>
      </c>
      <c r="AB26" s="5">
        <f t="shared" si="3"/>
        <v>248</v>
      </c>
      <c r="AC26" s="6">
        <f t="shared" si="4"/>
        <v>0.46969696969696972</v>
      </c>
      <c r="AD26" s="7"/>
      <c r="AE26" s="11" t="s">
        <v>42</v>
      </c>
      <c r="AF26" s="22">
        <f>21+21+21+21</f>
        <v>84</v>
      </c>
    </row>
    <row r="27" spans="2:32" ht="72" customHeight="1" x14ac:dyDescent="0.2">
      <c r="B27" s="9"/>
      <c r="C27" s="97"/>
      <c r="D27" s="98"/>
      <c r="E27" s="99"/>
      <c r="F27" s="10" t="s">
        <v>66</v>
      </c>
      <c r="G27" s="38"/>
      <c r="H27" s="3" t="s">
        <v>39</v>
      </c>
      <c r="I27" s="4">
        <v>60</v>
      </c>
      <c r="J27" s="4"/>
      <c r="K27" s="4"/>
      <c r="L27" s="4">
        <v>60</v>
      </c>
      <c r="M27" s="53">
        <v>0</v>
      </c>
      <c r="N27" s="53">
        <v>4</v>
      </c>
      <c r="O27" s="53">
        <v>0</v>
      </c>
      <c r="P27" s="57">
        <v>0</v>
      </c>
      <c r="Q27" s="4">
        <f t="shared" si="5"/>
        <v>4</v>
      </c>
      <c r="R27" s="53">
        <v>0</v>
      </c>
      <c r="S27" s="23">
        <v>0</v>
      </c>
      <c r="T27" s="4"/>
      <c r="U27" s="4"/>
      <c r="V27" s="4">
        <f t="shared" si="6"/>
        <v>0</v>
      </c>
      <c r="W27" s="4"/>
      <c r="X27" s="4"/>
      <c r="Y27" s="4"/>
      <c r="Z27" s="4"/>
      <c r="AA27" s="4">
        <f t="shared" si="7"/>
        <v>0</v>
      </c>
      <c r="AB27" s="5">
        <f t="shared" si="3"/>
        <v>4</v>
      </c>
      <c r="AC27" s="6">
        <f t="shared" si="4"/>
        <v>6.6666666666666666E-2</v>
      </c>
      <c r="AD27" s="7"/>
      <c r="AE27" s="11" t="s">
        <v>43</v>
      </c>
      <c r="AF27" s="22">
        <f>10+10+10+10</f>
        <v>40</v>
      </c>
    </row>
    <row r="28" spans="2:32" ht="116.25" customHeight="1" x14ac:dyDescent="0.2">
      <c r="B28" s="37"/>
      <c r="C28" s="97"/>
      <c r="D28" s="98"/>
      <c r="E28" s="99"/>
      <c r="F28" s="12"/>
      <c r="G28" s="10" t="s">
        <v>59</v>
      </c>
      <c r="H28" s="12" t="s">
        <v>44</v>
      </c>
      <c r="I28" s="13">
        <v>48</v>
      </c>
      <c r="J28" s="13"/>
      <c r="K28" s="13"/>
      <c r="L28" s="13">
        <v>48</v>
      </c>
      <c r="M28" s="54">
        <v>4</v>
      </c>
      <c r="N28" s="54">
        <v>22</v>
      </c>
      <c r="O28" s="54">
        <v>14</v>
      </c>
      <c r="P28" s="58">
        <v>8</v>
      </c>
      <c r="Q28" s="13">
        <f>SUM(M28:P28)</f>
        <v>48</v>
      </c>
      <c r="R28" s="54">
        <v>0</v>
      </c>
      <c r="S28" s="56">
        <v>0</v>
      </c>
      <c r="T28" s="13"/>
      <c r="U28" s="13"/>
      <c r="V28" s="13">
        <f>SUM(R28:U28)</f>
        <v>0</v>
      </c>
      <c r="W28" s="13"/>
      <c r="X28" s="13"/>
      <c r="Y28" s="13"/>
      <c r="Z28" s="13"/>
      <c r="AA28" s="13">
        <f>SUM(W28:Z28)</f>
        <v>0</v>
      </c>
      <c r="AB28" s="14">
        <f t="shared" si="3"/>
        <v>48</v>
      </c>
      <c r="AC28" s="15">
        <f t="shared" si="4"/>
        <v>1</v>
      </c>
      <c r="AD28" s="16"/>
      <c r="AE28" s="7" t="s">
        <v>45</v>
      </c>
    </row>
    <row r="29" spans="2:32" ht="28.5" customHeight="1" x14ac:dyDescent="0.2">
      <c r="B29" s="37"/>
      <c r="C29" s="97"/>
      <c r="D29" s="98"/>
      <c r="E29" s="99"/>
      <c r="F29" s="12"/>
      <c r="G29" s="17" t="s">
        <v>46</v>
      </c>
      <c r="H29" s="18" t="s">
        <v>47</v>
      </c>
      <c r="I29" s="13">
        <v>100</v>
      </c>
      <c r="J29" s="13"/>
      <c r="K29" s="13"/>
      <c r="L29" s="13">
        <v>100</v>
      </c>
      <c r="M29" s="54">
        <v>3</v>
      </c>
      <c r="N29" s="54">
        <v>0</v>
      </c>
      <c r="O29" s="54">
        <v>9</v>
      </c>
      <c r="P29" s="58">
        <v>2</v>
      </c>
      <c r="Q29" s="13">
        <f t="shared" ref="Q29:Q39" si="8">SUM(M29:P29)</f>
        <v>14</v>
      </c>
      <c r="R29" s="54">
        <v>0</v>
      </c>
      <c r="S29" s="56">
        <v>8</v>
      </c>
      <c r="T29" s="13"/>
      <c r="U29" s="13"/>
      <c r="V29" s="13">
        <f t="shared" ref="V29:V39" si="9">SUM(R29:U29)</f>
        <v>8</v>
      </c>
      <c r="W29" s="13"/>
      <c r="X29" s="13"/>
      <c r="Y29" s="13"/>
      <c r="Z29" s="13"/>
      <c r="AA29" s="13">
        <f t="shared" ref="AA29:AA39" si="10">SUM(W29:Z29)</f>
        <v>0</v>
      </c>
      <c r="AB29" s="14">
        <f t="shared" si="3"/>
        <v>22</v>
      </c>
      <c r="AC29" s="15">
        <f t="shared" si="4"/>
        <v>0.22</v>
      </c>
      <c r="AD29" s="7"/>
      <c r="AE29" s="7" t="s">
        <v>43</v>
      </c>
    </row>
    <row r="30" spans="2:32" ht="18" customHeight="1" x14ac:dyDescent="0.2">
      <c r="B30" s="37"/>
      <c r="C30" s="97"/>
      <c r="D30" s="98"/>
      <c r="E30" s="99"/>
      <c r="F30" s="12"/>
      <c r="G30" s="17" t="s">
        <v>48</v>
      </c>
      <c r="H30" s="18" t="s">
        <v>39</v>
      </c>
      <c r="I30" s="19">
        <v>370</v>
      </c>
      <c r="J30" s="19"/>
      <c r="K30" s="19"/>
      <c r="L30" s="19">
        <v>370</v>
      </c>
      <c r="M30" s="54">
        <v>49</v>
      </c>
      <c r="N30" s="54">
        <v>15</v>
      </c>
      <c r="O30" s="54">
        <v>2</v>
      </c>
      <c r="P30" s="58">
        <v>38</v>
      </c>
      <c r="Q30" s="13">
        <f t="shared" si="8"/>
        <v>104</v>
      </c>
      <c r="R30" s="54">
        <v>85</v>
      </c>
      <c r="S30" s="56">
        <v>181</v>
      </c>
      <c r="T30" s="13"/>
      <c r="U30" s="13"/>
      <c r="V30" s="13">
        <f t="shared" si="9"/>
        <v>266</v>
      </c>
      <c r="W30" s="13"/>
      <c r="X30" s="13"/>
      <c r="Y30" s="13"/>
      <c r="Z30" s="13"/>
      <c r="AA30" s="13">
        <f t="shared" si="10"/>
        <v>0</v>
      </c>
      <c r="AB30" s="14">
        <f t="shared" si="3"/>
        <v>370</v>
      </c>
      <c r="AC30" s="15">
        <f t="shared" si="4"/>
        <v>1</v>
      </c>
      <c r="AD30" s="16"/>
      <c r="AE30" s="7" t="s">
        <v>43</v>
      </c>
    </row>
    <row r="31" spans="2:32" ht="102" x14ac:dyDescent="0.2">
      <c r="B31" s="37"/>
      <c r="C31" s="97"/>
      <c r="D31" s="98"/>
      <c r="E31" s="99"/>
      <c r="F31" s="12"/>
      <c r="G31" s="17" t="s">
        <v>49</v>
      </c>
      <c r="H31" s="18" t="s">
        <v>39</v>
      </c>
      <c r="I31" s="13">
        <v>45</v>
      </c>
      <c r="J31" s="13"/>
      <c r="K31" s="13"/>
      <c r="L31" s="13">
        <v>45</v>
      </c>
      <c r="M31" s="54">
        <v>4</v>
      </c>
      <c r="N31" s="54">
        <v>2</v>
      </c>
      <c r="O31" s="54">
        <v>5</v>
      </c>
      <c r="P31" s="58">
        <v>6</v>
      </c>
      <c r="Q31" s="13">
        <f t="shared" si="8"/>
        <v>17</v>
      </c>
      <c r="R31" s="54">
        <v>9</v>
      </c>
      <c r="S31" s="56">
        <v>6</v>
      </c>
      <c r="T31" s="13"/>
      <c r="U31" s="13"/>
      <c r="V31" s="13">
        <f t="shared" si="9"/>
        <v>15</v>
      </c>
      <c r="W31" s="13"/>
      <c r="X31" s="13"/>
      <c r="Y31" s="13"/>
      <c r="Z31" s="13"/>
      <c r="AA31" s="13">
        <f t="shared" si="10"/>
        <v>0</v>
      </c>
      <c r="AB31" s="14">
        <f t="shared" si="3"/>
        <v>32</v>
      </c>
      <c r="AC31" s="15">
        <f t="shared" si="4"/>
        <v>0.71111111111111114</v>
      </c>
      <c r="AD31" s="16"/>
      <c r="AE31" s="7" t="s">
        <v>41</v>
      </c>
    </row>
    <row r="32" spans="2:32" ht="43.5" customHeight="1" x14ac:dyDescent="0.2">
      <c r="B32" s="37"/>
      <c r="C32" s="97"/>
      <c r="D32" s="98"/>
      <c r="E32" s="99"/>
      <c r="F32" s="12"/>
      <c r="G32" s="17" t="s">
        <v>50</v>
      </c>
      <c r="H32" s="18" t="s">
        <v>39</v>
      </c>
      <c r="I32" s="19">
        <v>1000</v>
      </c>
      <c r="J32" s="13"/>
      <c r="K32" s="13"/>
      <c r="L32" s="19">
        <v>1000</v>
      </c>
      <c r="M32" s="54">
        <v>17</v>
      </c>
      <c r="N32" s="54">
        <v>36</v>
      </c>
      <c r="O32" s="54">
        <v>24</v>
      </c>
      <c r="P32" s="58">
        <v>42</v>
      </c>
      <c r="Q32" s="13">
        <f t="shared" si="8"/>
        <v>119</v>
      </c>
      <c r="R32" s="54">
        <v>39</v>
      </c>
      <c r="S32" s="56">
        <v>78</v>
      </c>
      <c r="T32" s="13"/>
      <c r="U32" s="13"/>
      <c r="V32" s="13">
        <f t="shared" si="9"/>
        <v>117</v>
      </c>
      <c r="W32" s="13"/>
      <c r="X32" s="13"/>
      <c r="Y32" s="13"/>
      <c r="Z32" s="13"/>
      <c r="AA32" s="13">
        <f t="shared" si="10"/>
        <v>0</v>
      </c>
      <c r="AB32" s="14">
        <f t="shared" si="3"/>
        <v>236</v>
      </c>
      <c r="AC32" s="15">
        <f t="shared" si="4"/>
        <v>0.23599999999999999</v>
      </c>
      <c r="AD32" s="16"/>
      <c r="AE32" s="7" t="s">
        <v>41</v>
      </c>
    </row>
    <row r="33" spans="2:31" ht="29.25" customHeight="1" x14ac:dyDescent="0.2">
      <c r="B33" s="37"/>
      <c r="C33" s="97"/>
      <c r="D33" s="98"/>
      <c r="E33" s="99"/>
      <c r="F33" s="12"/>
      <c r="G33" s="17" t="s">
        <v>51</v>
      </c>
      <c r="H33" s="18" t="s">
        <v>39</v>
      </c>
      <c r="I33" s="19">
        <v>1050</v>
      </c>
      <c r="J33" s="19"/>
      <c r="K33" s="19"/>
      <c r="L33" s="19">
        <v>1050</v>
      </c>
      <c r="M33" s="54">
        <f>19+4+1+3</f>
        <v>27</v>
      </c>
      <c r="N33" s="54">
        <f>206+49+32+3+2+2+2</f>
        <v>296</v>
      </c>
      <c r="O33" s="54">
        <v>278</v>
      </c>
      <c r="P33" s="58">
        <f>122+20+24+3+2+1</f>
        <v>172</v>
      </c>
      <c r="Q33" s="13">
        <f t="shared" si="8"/>
        <v>773</v>
      </c>
      <c r="R33" s="54">
        <v>148</v>
      </c>
      <c r="S33" s="56">
        <v>129</v>
      </c>
      <c r="T33" s="13"/>
      <c r="U33" s="13"/>
      <c r="V33" s="13">
        <f t="shared" si="9"/>
        <v>277</v>
      </c>
      <c r="W33" s="13"/>
      <c r="X33" s="13"/>
      <c r="Y33" s="13"/>
      <c r="Z33" s="13"/>
      <c r="AA33" s="13">
        <f t="shared" si="10"/>
        <v>0</v>
      </c>
      <c r="AB33" s="14">
        <f t="shared" si="3"/>
        <v>1050</v>
      </c>
      <c r="AC33" s="15">
        <f t="shared" si="4"/>
        <v>1</v>
      </c>
      <c r="AD33" s="16"/>
      <c r="AE33" s="7" t="s">
        <v>42</v>
      </c>
    </row>
    <row r="34" spans="2:31" ht="42" customHeight="1" x14ac:dyDescent="0.2">
      <c r="B34" s="37"/>
      <c r="C34" s="97"/>
      <c r="D34" s="98"/>
      <c r="E34" s="99"/>
      <c r="F34" s="12"/>
      <c r="G34" s="20" t="s">
        <v>60</v>
      </c>
      <c r="H34" s="18" t="s">
        <v>39</v>
      </c>
      <c r="I34" s="19">
        <v>3000</v>
      </c>
      <c r="J34" s="19"/>
      <c r="K34" s="19"/>
      <c r="L34" s="19">
        <v>3000</v>
      </c>
      <c r="M34" s="54">
        <v>167</v>
      </c>
      <c r="N34" s="54">
        <f>280+11</f>
        <v>291</v>
      </c>
      <c r="O34" s="54">
        <v>355</v>
      </c>
      <c r="P34" s="58">
        <f>298+8</f>
        <v>306</v>
      </c>
      <c r="Q34" s="13">
        <f t="shared" si="8"/>
        <v>1119</v>
      </c>
      <c r="R34" s="54">
        <v>330</v>
      </c>
      <c r="S34" s="56">
        <v>326</v>
      </c>
      <c r="T34" s="13"/>
      <c r="U34" s="13"/>
      <c r="V34" s="13">
        <f t="shared" si="9"/>
        <v>656</v>
      </c>
      <c r="W34" s="13"/>
      <c r="X34" s="13"/>
      <c r="Y34" s="13"/>
      <c r="Z34" s="13"/>
      <c r="AA34" s="13">
        <f t="shared" si="10"/>
        <v>0</v>
      </c>
      <c r="AB34" s="14">
        <f t="shared" si="3"/>
        <v>1775</v>
      </c>
      <c r="AC34" s="15">
        <f t="shared" si="4"/>
        <v>0.59166666666666667</v>
      </c>
      <c r="AD34" s="16"/>
      <c r="AE34" s="7" t="s">
        <v>42</v>
      </c>
    </row>
    <row r="35" spans="2:31" ht="45.75" customHeight="1" x14ac:dyDescent="0.2">
      <c r="B35" s="37"/>
      <c r="C35" s="97"/>
      <c r="D35" s="98"/>
      <c r="E35" s="99"/>
      <c r="F35" s="12"/>
      <c r="G35" s="17" t="s">
        <v>52</v>
      </c>
      <c r="H35" s="18" t="s">
        <v>47</v>
      </c>
      <c r="I35" s="13">
        <v>12</v>
      </c>
      <c r="J35" s="13"/>
      <c r="K35" s="13"/>
      <c r="L35" s="13">
        <v>12</v>
      </c>
      <c r="M35" s="54">
        <v>0</v>
      </c>
      <c r="N35" s="54">
        <v>1</v>
      </c>
      <c r="O35" s="54">
        <v>1</v>
      </c>
      <c r="P35" s="58">
        <v>1</v>
      </c>
      <c r="Q35" s="13">
        <f t="shared" si="8"/>
        <v>3</v>
      </c>
      <c r="R35" s="54">
        <v>6</v>
      </c>
      <c r="S35" s="56">
        <v>1</v>
      </c>
      <c r="T35" s="13"/>
      <c r="U35" s="13"/>
      <c r="V35" s="13">
        <f t="shared" si="9"/>
        <v>7</v>
      </c>
      <c r="W35" s="13"/>
      <c r="X35" s="13"/>
      <c r="Y35" s="13"/>
      <c r="Z35" s="13"/>
      <c r="AA35" s="13">
        <f t="shared" si="10"/>
        <v>0</v>
      </c>
      <c r="AB35" s="14">
        <f t="shared" si="3"/>
        <v>10</v>
      </c>
      <c r="AC35" s="15">
        <f t="shared" si="4"/>
        <v>0.83333333333333337</v>
      </c>
      <c r="AD35" s="16"/>
      <c r="AE35" s="7" t="s">
        <v>42</v>
      </c>
    </row>
    <row r="36" spans="2:31" ht="54" customHeight="1" x14ac:dyDescent="0.2">
      <c r="B36" s="37"/>
      <c r="C36" s="97"/>
      <c r="D36" s="98"/>
      <c r="E36" s="99"/>
      <c r="F36" s="12"/>
      <c r="G36" s="17" t="s">
        <v>53</v>
      </c>
      <c r="H36" s="12" t="s">
        <v>44</v>
      </c>
      <c r="I36" s="21">
        <v>8</v>
      </c>
      <c r="J36" s="21"/>
      <c r="K36" s="21"/>
      <c r="L36" s="13">
        <v>8</v>
      </c>
      <c r="M36" s="54">
        <v>0</v>
      </c>
      <c r="N36" s="54">
        <v>0</v>
      </c>
      <c r="O36" s="54">
        <v>0</v>
      </c>
      <c r="P36" s="58">
        <v>1</v>
      </c>
      <c r="Q36" s="13">
        <f t="shared" si="8"/>
        <v>1</v>
      </c>
      <c r="R36" s="54">
        <v>1</v>
      </c>
      <c r="S36" s="56">
        <v>1</v>
      </c>
      <c r="T36" s="13"/>
      <c r="U36" s="13"/>
      <c r="V36" s="13">
        <f t="shared" si="9"/>
        <v>2</v>
      </c>
      <c r="W36" s="13"/>
      <c r="X36" s="13"/>
      <c r="Y36" s="13"/>
      <c r="Z36" s="13"/>
      <c r="AA36" s="13">
        <f t="shared" si="10"/>
        <v>0</v>
      </c>
      <c r="AB36" s="14">
        <f t="shared" si="3"/>
        <v>3</v>
      </c>
      <c r="AC36" s="15">
        <f t="shared" si="4"/>
        <v>0.375</v>
      </c>
      <c r="AD36" s="16"/>
      <c r="AE36" s="7" t="s">
        <v>54</v>
      </c>
    </row>
    <row r="37" spans="2:31" ht="56.25" customHeight="1" x14ac:dyDescent="0.2">
      <c r="B37" s="37"/>
      <c r="C37" s="97"/>
      <c r="D37" s="98"/>
      <c r="E37" s="99"/>
      <c r="F37" s="12"/>
      <c r="G37" s="17" t="s">
        <v>55</v>
      </c>
      <c r="H37" s="13" t="s">
        <v>39</v>
      </c>
      <c r="I37" s="21">
        <v>60</v>
      </c>
      <c r="J37" s="21"/>
      <c r="K37" s="21"/>
      <c r="L37" s="13">
        <v>60</v>
      </c>
      <c r="M37" s="54">
        <v>2</v>
      </c>
      <c r="N37" s="54">
        <v>1</v>
      </c>
      <c r="O37" s="54">
        <v>3</v>
      </c>
      <c r="P37" s="58">
        <v>7</v>
      </c>
      <c r="Q37" s="13">
        <f t="shared" si="8"/>
        <v>13</v>
      </c>
      <c r="R37" s="54">
        <v>1</v>
      </c>
      <c r="S37" s="56">
        <v>1</v>
      </c>
      <c r="T37" s="13"/>
      <c r="U37" s="13"/>
      <c r="V37" s="13">
        <f t="shared" si="9"/>
        <v>2</v>
      </c>
      <c r="W37" s="13"/>
      <c r="X37" s="13"/>
      <c r="Y37" s="13"/>
      <c r="Z37" s="13"/>
      <c r="AA37" s="13">
        <f t="shared" si="10"/>
        <v>0</v>
      </c>
      <c r="AB37" s="14">
        <f t="shared" si="3"/>
        <v>15</v>
      </c>
      <c r="AC37" s="15">
        <f t="shared" si="4"/>
        <v>0.25</v>
      </c>
      <c r="AD37" s="7"/>
      <c r="AE37" s="7" t="s">
        <v>54</v>
      </c>
    </row>
    <row r="38" spans="2:31" ht="57" customHeight="1" x14ac:dyDescent="0.2">
      <c r="B38" s="37"/>
      <c r="C38" s="24"/>
      <c r="D38" s="25"/>
      <c r="E38" s="26"/>
      <c r="F38" s="12"/>
      <c r="G38" s="17" t="s">
        <v>56</v>
      </c>
      <c r="H38" s="12" t="s">
        <v>44</v>
      </c>
      <c r="I38" s="21">
        <v>10</v>
      </c>
      <c r="J38" s="21"/>
      <c r="K38" s="21"/>
      <c r="L38" s="13">
        <v>10</v>
      </c>
      <c r="M38" s="54">
        <v>0</v>
      </c>
      <c r="N38" s="54">
        <v>0</v>
      </c>
      <c r="O38" s="54">
        <v>1</v>
      </c>
      <c r="P38" s="58">
        <v>1</v>
      </c>
      <c r="Q38" s="13">
        <f t="shared" si="8"/>
        <v>2</v>
      </c>
      <c r="R38" s="54">
        <v>1</v>
      </c>
      <c r="S38" s="56">
        <v>1</v>
      </c>
      <c r="T38" s="13"/>
      <c r="U38" s="13"/>
      <c r="V38" s="13">
        <f t="shared" si="9"/>
        <v>2</v>
      </c>
      <c r="W38" s="13"/>
      <c r="X38" s="13"/>
      <c r="Y38" s="13"/>
      <c r="Z38" s="13"/>
      <c r="AA38" s="13">
        <f t="shared" si="10"/>
        <v>0</v>
      </c>
      <c r="AB38" s="14">
        <f t="shared" si="3"/>
        <v>4</v>
      </c>
      <c r="AC38" s="15">
        <f t="shared" si="4"/>
        <v>0.4</v>
      </c>
      <c r="AD38" s="7"/>
      <c r="AE38" s="7" t="s">
        <v>54</v>
      </c>
    </row>
    <row r="39" spans="2:31" ht="93.75" customHeight="1" x14ac:dyDescent="0.2">
      <c r="B39" s="37"/>
      <c r="C39" s="24"/>
      <c r="D39" s="25"/>
      <c r="E39" s="26"/>
      <c r="F39" s="12"/>
      <c r="G39" s="17" t="s">
        <v>61</v>
      </c>
      <c r="H39" s="12" t="s">
        <v>44</v>
      </c>
      <c r="I39" s="21">
        <v>50</v>
      </c>
      <c r="J39" s="21"/>
      <c r="K39" s="21"/>
      <c r="L39" s="13">
        <v>50</v>
      </c>
      <c r="M39" s="54">
        <v>0</v>
      </c>
      <c r="N39" s="54">
        <v>3</v>
      </c>
      <c r="O39" s="54">
        <v>11</v>
      </c>
      <c r="P39" s="58">
        <v>3</v>
      </c>
      <c r="Q39" s="13">
        <f t="shared" si="8"/>
        <v>17</v>
      </c>
      <c r="R39" s="54">
        <v>18</v>
      </c>
      <c r="S39" s="56">
        <v>3</v>
      </c>
      <c r="T39" s="13"/>
      <c r="U39" s="13"/>
      <c r="V39" s="13">
        <f t="shared" si="9"/>
        <v>21</v>
      </c>
      <c r="W39" s="13"/>
      <c r="X39" s="13"/>
      <c r="Y39" s="13"/>
      <c r="Z39" s="13"/>
      <c r="AA39" s="13">
        <f t="shared" si="10"/>
        <v>0</v>
      </c>
      <c r="AB39" s="14">
        <f t="shared" si="3"/>
        <v>38</v>
      </c>
      <c r="AC39" s="15">
        <f t="shared" si="4"/>
        <v>0.76</v>
      </c>
      <c r="AD39" s="7"/>
      <c r="AE39" s="7" t="s">
        <v>45</v>
      </c>
    </row>
    <row r="40" spans="2:31" ht="30.75" customHeight="1" x14ac:dyDescent="0.2">
      <c r="B40" s="110" t="s">
        <v>69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2"/>
    </row>
    <row r="41" spans="2:31" x14ac:dyDescent="0.2">
      <c r="T41" s="29"/>
    </row>
    <row r="42" spans="2:31" x14ac:dyDescent="0.2">
      <c r="I42" s="30"/>
      <c r="J42" s="30"/>
      <c r="K42" s="30"/>
      <c r="T42" s="29"/>
    </row>
    <row r="43" spans="2:31" x14ac:dyDescent="0.2">
      <c r="I43" s="30"/>
      <c r="J43" s="30"/>
      <c r="K43" s="30"/>
      <c r="T43" s="29"/>
    </row>
    <row r="44" spans="2:31" x14ac:dyDescent="0.2">
      <c r="I44" s="30"/>
      <c r="J44" s="30"/>
      <c r="K44" s="30"/>
      <c r="T44" s="29"/>
    </row>
    <row r="45" spans="2:31" x14ac:dyDescent="0.2">
      <c r="I45" s="30"/>
      <c r="J45" s="30"/>
      <c r="K45" s="30"/>
      <c r="T45" s="29"/>
    </row>
    <row r="46" spans="2:31" ht="22.5" customHeight="1" x14ac:dyDescent="0.2">
      <c r="T46" s="29"/>
    </row>
    <row r="47" spans="2:31" ht="27.75" hidden="1" customHeight="1" x14ac:dyDescent="0.2">
      <c r="I47" s="36" t="e">
        <f>+#REF!+#REF!+#REF!+#REF!+#REF!+#REF!+#REF!+#REF!+#REF!+#REF!+#REF!+#REF!+#REF!+#REF!+#REF!+#REF!+I25+I26+I27+#REF!+#REF!+#REF!+#REF!+#REF!+#REF!+#REF!+#REF!+#REF!+#REF!+#REF!+#REF!+#REF!+#REF!+#REF!+#REF!+#REF!+#REF!+#REF!+#REF!+#REF!+#REF!+#REF!+#REF!+#REF!+#REF!+#REF!+#REF!+#REF!+#REF!+#REF!+#REF!+#REF!+#REF!+#REF!</f>
        <v>#REF!</v>
      </c>
      <c r="J47" s="36"/>
      <c r="K47" s="36"/>
      <c r="L47" s="36" t="e">
        <f>+#REF!+#REF!+#REF!+#REF!+#REF!+#REF!+#REF!+#REF!+#REF!+#REF!+#REF!+#REF!+#REF!+#REF!+#REF!+#REF!+L25+L26+L27+#REF!+#REF!+#REF!+#REF!+#REF!+#REF!+#REF!+#REF!+#REF!+#REF!+#REF!+#REF!+#REF!+#REF!+#REF!+#REF!+#REF!+#REF!+#REF!+#REF!+#REF!+#REF!+#REF!+#REF!+#REF!+#REF!+#REF!+#REF!+#REF!+#REF!+#REF!+#REF!+#REF!+#REF!+#REF!</f>
        <v>#REF!</v>
      </c>
      <c r="M47" s="35" t="e">
        <f>+#REF!+#REF!+#REF!+#REF!+#REF!+#REF!+#REF!+#REF!+#REF!+#REF!+#REF!+#REF!+#REF!+#REF!+#REF!+#REF!+M25+M26+M27+#REF!+#REF!+#REF!+#REF!+#REF!+#REF!+#REF!+#REF!+#REF!+#REF!+#REF!+#REF!+#REF!+#REF!+#REF!+#REF!+#REF!+#REF!+#REF!+#REF!+#REF!+#REF!+#REF!+#REF!+#REF!+#REF!+#REF!+#REF!+#REF!+#REF!+#REF!+#REF!+#REF!+#REF!+#REF!</f>
        <v>#REF!</v>
      </c>
      <c r="N47" s="35" t="e">
        <f>+#REF!+#REF!+#REF!+#REF!+#REF!+#REF!+#REF!+#REF!+#REF!+#REF!+#REF!+#REF!+#REF!+#REF!+#REF!+#REF!+N25+N26+N27+#REF!+#REF!+#REF!+#REF!+#REF!+#REF!+#REF!+#REF!+#REF!+#REF!+#REF!+#REF!+#REF!+#REF!+#REF!+#REF!+#REF!+#REF!+#REF!+#REF!+#REF!+#REF!+#REF!+#REF!+#REF!+#REF!+#REF!+#REF!+#REF!+#REF!+#REF!+#REF!+#REF!+#REF!+#REF!</f>
        <v>#REF!</v>
      </c>
      <c r="O47" s="35" t="e">
        <f>+#REF!+#REF!+#REF!+#REF!+#REF!+#REF!+#REF!+#REF!+#REF!+#REF!+#REF!+#REF!+#REF!+#REF!+#REF!+#REF!+O25+O26+O27+#REF!+#REF!+#REF!+#REF!+#REF!+#REF!+#REF!+#REF!+#REF!+#REF!+#REF!+#REF!+#REF!+#REF!+#REF!+#REF!+#REF!+#REF!+#REF!+#REF!+#REF!+#REF!+#REF!+#REF!+#REF!+#REF!+#REF!+#REF!+#REF!+#REF!+#REF!+#REF!+#REF!+#REF!+#REF!</f>
        <v>#REF!</v>
      </c>
      <c r="P47" s="35" t="e">
        <f>+#REF!+#REF!+#REF!+#REF!+#REF!+#REF!+#REF!+#REF!+#REF!+#REF!+#REF!+#REF!+#REF!+#REF!+#REF!+#REF!+P25+P26+P27+#REF!+#REF!+#REF!+#REF!+#REF!+#REF!+#REF!+#REF!+#REF!+#REF!+#REF!+#REF!+#REF!+#REF!+#REF!+#REF!+#REF!+#REF!+#REF!+#REF!+#REF!+#REF!+#REF!+#REF!+#REF!+#REF!+#REF!+#REF!+#REF!+#REF!+#REF!+#REF!+#REF!+#REF!+#REF!</f>
        <v>#REF!</v>
      </c>
      <c r="Q47" s="34" t="e">
        <f>+M47+N47+O47+P47</f>
        <v>#REF!</v>
      </c>
      <c r="R47" s="35" t="e">
        <f>+#REF!+#REF!+#REF!+#REF!+#REF!+#REF!+#REF!+#REF!+#REF!+#REF!+#REF!+#REF!+#REF!+#REF!+#REF!+#REF!+R25+R26+R27+#REF!+#REF!+#REF!+#REF!+#REF!+#REF!+#REF!+#REF!+#REF!+#REF!+#REF!+#REF!+#REF!+#REF!+#REF!+#REF!+#REF!+#REF!+#REF!+#REF!+#REF!+#REF!+#REF!+#REF!+#REF!+#REF!+#REF!+#REF!+#REF!+#REF!+#REF!+#REF!+#REF!+#REF!+#REF!</f>
        <v>#REF!</v>
      </c>
      <c r="S47" s="35" t="e">
        <f>+#REF!+#REF!+#REF!+#REF!+#REF!+#REF!+#REF!+#REF!+#REF!+#REF!+#REF!+#REF!+#REF!+#REF!+#REF!+#REF!+S25+S26+S27+#REF!+#REF!+#REF!+#REF!+#REF!+#REF!+#REF!+#REF!+#REF!+#REF!+#REF!+#REF!+#REF!+#REF!+#REF!+#REF!+#REF!+#REF!+#REF!+#REF!+#REF!+#REF!+#REF!+#REF!+#REF!+#REF!+#REF!+#REF!+#REF!+#REF!+#REF!+#REF!+#REF!+#REF!+#REF!</f>
        <v>#REF!</v>
      </c>
      <c r="T47" s="35" t="e">
        <f>+#REF!+#REF!+#REF!+#REF!+#REF!+#REF!+#REF!+#REF!+#REF!+#REF!+#REF!+#REF!+#REF!+#REF!+#REF!+#REF!+T25+T26+T27+#REF!+#REF!+#REF!+#REF!+#REF!+#REF!+#REF!+#REF!+#REF!+#REF!+#REF!+#REF!+#REF!+#REF!+#REF!+#REF!+#REF!+#REF!+#REF!+#REF!+#REF!+#REF!+#REF!+#REF!+#REF!+#REF!+#REF!+#REF!+#REF!+#REF!+#REF!+#REF!+#REF!+#REF!+#REF!</f>
        <v>#REF!</v>
      </c>
      <c r="U47" s="35" t="e">
        <f>+#REF!+#REF!+#REF!+#REF!+#REF!+#REF!+#REF!+#REF!+#REF!+#REF!+#REF!+#REF!+#REF!+#REF!+#REF!+#REF!+U25+U26+U27+#REF!+#REF!+#REF!+#REF!+#REF!+#REF!+#REF!+#REF!+#REF!+#REF!+#REF!+#REF!+#REF!+#REF!+#REF!+#REF!+#REF!+#REF!+#REF!+#REF!+#REF!+#REF!+#REF!+#REF!+#REF!+#REF!+#REF!+#REF!+#REF!+#REF!+#REF!+#REF!+#REF!+#REF!+#REF!</f>
        <v>#REF!</v>
      </c>
      <c r="V47" s="34" t="e">
        <f>+R47+S47+T47+U47</f>
        <v>#REF!</v>
      </c>
      <c r="W47" s="35" t="e">
        <f>+#REF!+#REF!+#REF!+#REF!+#REF!+#REF!+#REF!+#REF!+#REF!+#REF!+#REF!+#REF!+#REF!+#REF!+#REF!+#REF!+W25+W26+W27+#REF!+#REF!+#REF!+#REF!+#REF!+#REF!+#REF!+#REF!+#REF!+#REF!+#REF!+#REF!+#REF!+#REF!+#REF!+#REF!+#REF!+#REF!+#REF!+#REF!+#REF!+#REF!+#REF!+#REF!+#REF!+#REF!+#REF!+#REF!+#REF!+#REF!+#REF!+#REF!+#REF!+#REF!+#REF!</f>
        <v>#REF!</v>
      </c>
      <c r="X47" s="35" t="e">
        <f>+#REF!+#REF!+#REF!+#REF!+#REF!+#REF!+#REF!+#REF!+#REF!+#REF!+#REF!+#REF!+#REF!+#REF!+#REF!+#REF!+X25+X26+X27+#REF!+#REF!+#REF!+#REF!+#REF!+#REF!+#REF!+#REF!+#REF!+#REF!+#REF!+#REF!+#REF!+#REF!+#REF!+#REF!+#REF!+#REF!+#REF!+#REF!+#REF!+#REF!+#REF!+#REF!+#REF!+#REF!+#REF!+#REF!+#REF!+#REF!+#REF!+#REF!+#REF!+#REF!+#REF!</f>
        <v>#REF!</v>
      </c>
      <c r="Y47" s="35" t="e">
        <f>+#REF!+#REF!+#REF!+#REF!+#REF!+#REF!+#REF!+#REF!+#REF!+#REF!+#REF!+#REF!+#REF!+#REF!+#REF!+#REF!+Y25+Y26+Y27+#REF!+#REF!+#REF!+#REF!+#REF!+#REF!+#REF!+#REF!+#REF!+#REF!+#REF!+#REF!+#REF!+#REF!+#REF!+#REF!+#REF!+#REF!+#REF!+#REF!+#REF!+#REF!+#REF!+#REF!+#REF!+#REF!+#REF!+#REF!+#REF!+#REF!+#REF!+#REF!+#REF!+#REF!+#REF!</f>
        <v>#REF!</v>
      </c>
      <c r="Z47" s="35" t="e">
        <f>+#REF!+#REF!+#REF!+#REF!+#REF!+#REF!+#REF!+#REF!+#REF!+#REF!+#REF!+#REF!+#REF!+#REF!+#REF!+#REF!+Z25+Z26+Z27+#REF!+#REF!+#REF!+#REF!+#REF!+#REF!+#REF!+#REF!+#REF!+#REF!+#REF!+#REF!+#REF!+#REF!+#REF!+#REF!+#REF!+#REF!+#REF!+#REF!+#REF!+#REF!+#REF!+#REF!+#REF!+#REF!+#REF!+#REF!+#REF!+#REF!+#REF!+#REF!+#REF!+#REF!+#REF!</f>
        <v>#REF!</v>
      </c>
      <c r="AA47" s="34" t="e">
        <f>+W47+X47+Y47+Z47</f>
        <v>#REF!</v>
      </c>
      <c r="AB47" s="34" t="e">
        <f>+Q47+V47+AA47</f>
        <v>#REF!</v>
      </c>
      <c r="AC47" s="33" t="e">
        <f>+AB47/L47</f>
        <v>#REF!</v>
      </c>
      <c r="AD47" s="32" t="e">
        <f>+#REF!</f>
        <v>#REF!</v>
      </c>
    </row>
    <row r="48" spans="2:31" x14ac:dyDescent="0.2">
      <c r="I48" s="30"/>
      <c r="J48" s="30"/>
      <c r="K48" s="30"/>
      <c r="L48" s="30"/>
      <c r="Q48" s="31"/>
      <c r="R48" s="30"/>
      <c r="T48" s="29"/>
    </row>
    <row r="49" spans="14:25" x14ac:dyDescent="0.2">
      <c r="R49" s="30"/>
      <c r="T49" s="29"/>
      <c r="V49" s="30"/>
      <c r="X49" s="30"/>
      <c r="Y49" s="30"/>
    </row>
    <row r="50" spans="14:25" x14ac:dyDescent="0.2">
      <c r="N50" s="30"/>
      <c r="T50" s="29"/>
    </row>
    <row r="51" spans="14:25" x14ac:dyDescent="0.2">
      <c r="R51" s="27" t="s">
        <v>68</v>
      </c>
      <c r="T51" s="28"/>
    </row>
  </sheetData>
  <autoFilter ref="AE24:AE40" xr:uid="{00000000-0009-0000-0000-000000000000}"/>
  <mergeCells count="40">
    <mergeCell ref="G1:AA1"/>
    <mergeCell ref="B40:AE40"/>
    <mergeCell ref="C32:E32"/>
    <mergeCell ref="C33:E33"/>
    <mergeCell ref="C34:E34"/>
    <mergeCell ref="C35:E35"/>
    <mergeCell ref="C36:E36"/>
    <mergeCell ref="C37:E37"/>
    <mergeCell ref="C31:E31"/>
    <mergeCell ref="B21:E21"/>
    <mergeCell ref="F21:AE21"/>
    <mergeCell ref="C22:AE22"/>
    <mergeCell ref="C23:E23"/>
    <mergeCell ref="C24:E24"/>
    <mergeCell ref="C25:E25"/>
    <mergeCell ref="C26:E26"/>
    <mergeCell ref="C27:E27"/>
    <mergeCell ref="C28:E28"/>
    <mergeCell ref="C29:E29"/>
    <mergeCell ref="C30:E30"/>
    <mergeCell ref="B20:E20"/>
    <mergeCell ref="F20:AE20"/>
    <mergeCell ref="B13:D13"/>
    <mergeCell ref="E13:AE13"/>
    <mergeCell ref="B14:D14"/>
    <mergeCell ref="E14:AE14"/>
    <mergeCell ref="B15:AE15"/>
    <mergeCell ref="B16:E16"/>
    <mergeCell ref="F16:AE16"/>
    <mergeCell ref="B17:E17"/>
    <mergeCell ref="F17:AE17"/>
    <mergeCell ref="B18:E18"/>
    <mergeCell ref="F18:AE18"/>
    <mergeCell ref="B19:AD19"/>
    <mergeCell ref="B9:AE9"/>
    <mergeCell ref="B10:AE10"/>
    <mergeCell ref="B11:D11"/>
    <mergeCell ref="E11:AE11"/>
    <mergeCell ref="B12:D12"/>
    <mergeCell ref="E12:AE12"/>
  </mergeCells>
  <printOptions horizontalCentered="1"/>
  <pageMargins left="0.23622047244094491" right="0.23622047244094491" top="0.35433070866141736" bottom="0.19685039370078741" header="0.31496062992125984" footer="0.31496062992125984"/>
  <pageSetup scale="64" orientation="landscape" r:id="rId1"/>
  <headerFooter>
    <oddFooter>&amp;C&amp;9PLAN OPERATIVO ANUAL, 2026
&amp;P</oddFooter>
  </headerFooter>
  <rowBreaks count="2" manualBreakCount="2">
    <brk id="24" min="1" max="30" man="1"/>
    <brk id="34" min="1" max="30" man="1"/>
  </rowBreaks>
  <ignoredErrors>
    <ignoredError sqref="L24:P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N5 Ejec.POA</vt:lpstr>
      <vt:lpstr>'N5 Ejec.POA'!Área_de_impresión</vt:lpstr>
      <vt:lpstr>'N5 Ejec.POA'!Títulos_a_imprimir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2026-08-26T21:01:57Z</cp:lastPrinted>
  <dcterms:created xsi:type="dcterms:W3CDTF">2017-12-05T18:01:17Z</dcterms:created>
  <dcterms:modified xsi:type="dcterms:W3CDTF">2026-08-26T21:04:08Z</dcterms:modified>
</cp:coreProperties>
</file>