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rvielmanr\Documents\Informacion Publica Julio 2026\Art 10 Num 5\"/>
    </mc:Choice>
  </mc:AlternateContent>
  <bookViews>
    <workbookView xWindow="-120" yWindow="0" windowWidth="2280" windowHeight="0"/>
  </bookViews>
  <sheets>
    <sheet name="EMPLEO DIGNO" sheetId="12" r:id="rId1"/>
    <sheet name="EJECUCION" sheetId="1" r:id="rId2"/>
  </sheets>
  <definedNames>
    <definedName name="_xlnm.Print_Area" localSheetId="1">EJECUCION!$B$9:$AE$56</definedName>
    <definedName name="_xlnm.Print_Area" localSheetId="0">'EMPLEO DIGNO'!$B$1:$AE$29</definedName>
    <definedName name="_xlnm.Print_Titles" localSheetId="1">EJECUCION!$24:$25</definedName>
    <definedName name="_xlnm.Print_Titles" localSheetId="0">'EMPLEO DIGNO'!$10:$10</definedName>
  </definedNames>
  <calcPr calcId="162913"/>
</workbook>
</file>

<file path=xl/calcChain.xml><?xml version="1.0" encoding="utf-8"?>
<calcChain xmlns="http://schemas.openxmlformats.org/spreadsheetml/2006/main">
  <c r="AD36" i="12" l="1"/>
  <c r="Z36" i="12"/>
  <c r="Y36" i="12"/>
  <c r="X36" i="12"/>
  <c r="W36" i="12"/>
  <c r="AA36" i="12" s="1"/>
  <c r="U36" i="12"/>
  <c r="T36" i="12"/>
  <c r="S36" i="12"/>
  <c r="R36" i="12"/>
  <c r="V36" i="12" s="1"/>
  <c r="P36" i="12"/>
  <c r="O36" i="12"/>
  <c r="N36" i="12"/>
  <c r="M36" i="12"/>
  <c r="L36" i="12"/>
  <c r="I36" i="12"/>
  <c r="AA28" i="12"/>
  <c r="V28" i="12"/>
  <c r="AA27" i="12"/>
  <c r="V27" i="12"/>
  <c r="Q27" i="12"/>
  <c r="AB27" i="12" s="1"/>
  <c r="AC27" i="12" s="1"/>
  <c r="AA26" i="12"/>
  <c r="V26" i="12"/>
  <c r="Z25" i="12"/>
  <c r="Y25" i="12"/>
  <c r="X25" i="12"/>
  <c r="W25" i="12"/>
  <c r="U25" i="12"/>
  <c r="T25" i="12"/>
  <c r="S25" i="12"/>
  <c r="R25" i="12"/>
  <c r="V25" i="12" s="1"/>
  <c r="P25" i="12"/>
  <c r="O25" i="12"/>
  <c r="N25" i="12"/>
  <c r="M25" i="12"/>
  <c r="L25" i="12"/>
  <c r="Q36" i="12" l="1"/>
  <c r="AB36" i="12" s="1"/>
  <c r="AC36" i="12" s="1"/>
  <c r="AA25" i="12"/>
  <c r="T49" i="1" l="1"/>
  <c r="T42" i="1"/>
  <c r="T27" i="1"/>
  <c r="Q54" i="1"/>
  <c r="V54" i="1"/>
  <c r="AB54" i="1" s="1"/>
  <c r="S28" i="1" l="1"/>
  <c r="S27" i="1" s="1"/>
  <c r="AA29" i="1" l="1"/>
  <c r="AA30" i="1"/>
  <c r="AA31" i="1"/>
  <c r="AA32" i="1"/>
  <c r="AA33" i="1"/>
  <c r="AA34" i="1"/>
  <c r="AA35" i="1"/>
  <c r="AA36" i="1"/>
  <c r="AA37" i="1"/>
  <c r="AA38" i="1"/>
  <c r="V32" i="1"/>
  <c r="V31" i="1"/>
  <c r="V35" i="1"/>
  <c r="V36" i="1"/>
  <c r="V37" i="1"/>
  <c r="V38" i="1"/>
  <c r="AB38" i="1" l="1"/>
  <c r="L42" i="1"/>
  <c r="Q32" i="1" l="1"/>
  <c r="L53" i="1" l="1"/>
  <c r="L49" i="1"/>
  <c r="O42" i="1" l="1"/>
  <c r="J27" i="1" l="1"/>
  <c r="K27" i="1"/>
  <c r="I27" i="1"/>
  <c r="N53" i="1"/>
  <c r="Z49" i="1" l="1"/>
  <c r="Y49" i="1"/>
  <c r="X49" i="1"/>
  <c r="W49" i="1"/>
  <c r="U49" i="1"/>
  <c r="S49" i="1"/>
  <c r="R49" i="1"/>
  <c r="P49" i="1"/>
  <c r="O49" i="1"/>
  <c r="N49" i="1"/>
  <c r="M49" i="1"/>
  <c r="L26" i="1"/>
  <c r="I26" i="1"/>
  <c r="AA55" i="1"/>
  <c r="Z53" i="1"/>
  <c r="Y53" i="1"/>
  <c r="X53" i="1"/>
  <c r="W53" i="1"/>
  <c r="V55" i="1"/>
  <c r="U53" i="1"/>
  <c r="T53" i="1"/>
  <c r="T26" i="1" s="1"/>
  <c r="S53" i="1"/>
  <c r="R53" i="1"/>
  <c r="Q55" i="1"/>
  <c r="M53" i="1"/>
  <c r="P53" i="1"/>
  <c r="O53" i="1"/>
  <c r="AA51" i="1"/>
  <c r="AA50" i="1"/>
  <c r="V51" i="1"/>
  <c r="V50" i="1"/>
  <c r="Q51" i="1"/>
  <c r="Q50" i="1"/>
  <c r="AA47" i="1"/>
  <c r="AA46" i="1"/>
  <c r="AA45" i="1"/>
  <c r="AA44" i="1"/>
  <c r="AA43" i="1"/>
  <c r="Z42" i="1"/>
  <c r="Y42" i="1"/>
  <c r="X42" i="1"/>
  <c r="W42" i="1"/>
  <c r="V47" i="1"/>
  <c r="V46" i="1"/>
  <c r="V45" i="1"/>
  <c r="V44" i="1"/>
  <c r="V43" i="1"/>
  <c r="U42" i="1"/>
  <c r="S42" i="1"/>
  <c r="R42" i="1"/>
  <c r="Q47" i="1"/>
  <c r="Q44" i="1"/>
  <c r="Q43" i="1"/>
  <c r="P42" i="1"/>
  <c r="N42" i="1"/>
  <c r="M42" i="1"/>
  <c r="Z28" i="1"/>
  <c r="Z27" i="1" s="1"/>
  <c r="Y28" i="1"/>
  <c r="Y27" i="1" s="1"/>
  <c r="X28" i="1"/>
  <c r="W28" i="1"/>
  <c r="X27" i="1"/>
  <c r="V34" i="1"/>
  <c r="V33" i="1"/>
  <c r="V30" i="1"/>
  <c r="V29" i="1"/>
  <c r="U28" i="1"/>
  <c r="R27" i="1"/>
  <c r="U27" i="1"/>
  <c r="Q37" i="1"/>
  <c r="Q36" i="1"/>
  <c r="Q34" i="1"/>
  <c r="Q33" i="1"/>
  <c r="Q31" i="1"/>
  <c r="Q30" i="1"/>
  <c r="Q29" i="1"/>
  <c r="P27" i="1"/>
  <c r="O27" i="1"/>
  <c r="N27" i="1"/>
  <c r="W27" i="1" l="1"/>
  <c r="AA28" i="1"/>
  <c r="R26" i="1"/>
  <c r="V42" i="1"/>
  <c r="U26" i="1"/>
  <c r="V49" i="1"/>
  <c r="W26" i="1"/>
  <c r="V53" i="1"/>
  <c r="V28" i="1"/>
  <c r="AB43" i="1"/>
  <c r="AB55" i="1"/>
  <c r="AB35" i="1"/>
  <c r="AC35" i="1" s="1"/>
  <c r="AB51" i="1"/>
  <c r="AF51" i="1" s="1"/>
  <c r="AB36" i="1"/>
  <c r="AC36" i="1" s="1"/>
  <c r="AB37" i="1"/>
  <c r="AB50" i="1"/>
  <c r="AB47" i="1"/>
  <c r="Q42" i="1"/>
  <c r="S26" i="1"/>
  <c r="P26" i="1"/>
  <c r="AB44" i="1"/>
  <c r="Q53" i="1"/>
  <c r="AB29" i="1"/>
  <c r="AB30" i="1"/>
  <c r="AA42" i="1"/>
  <c r="AB31" i="1"/>
  <c r="X26" i="1"/>
  <c r="V27" i="1"/>
  <c r="Q28" i="1"/>
  <c r="M27" i="1"/>
  <c r="AB32" i="1"/>
  <c r="N26" i="1"/>
  <c r="AB33" i="1"/>
  <c r="AC33" i="1" s="1"/>
  <c r="AB34" i="1"/>
  <c r="AC34" i="1" s="1"/>
  <c r="Z26" i="1"/>
  <c r="AA49" i="1"/>
  <c r="AA27" i="1"/>
  <c r="AA53" i="1"/>
  <c r="Y26" i="1"/>
  <c r="Q49" i="1"/>
  <c r="AB49" i="1" l="1"/>
  <c r="AC49" i="1" s="1"/>
  <c r="AC54" i="1"/>
  <c r="AC44" i="1"/>
  <c r="AC31" i="1"/>
  <c r="AC55" i="1"/>
  <c r="AC51" i="1"/>
  <c r="AC50" i="1"/>
  <c r="AC47" i="1"/>
  <c r="AC43" i="1"/>
  <c r="AB28" i="1"/>
  <c r="AB42" i="1"/>
  <c r="AA26" i="1"/>
  <c r="V26" i="1"/>
  <c r="Q27" i="1"/>
  <c r="AB27" i="1" s="1"/>
  <c r="M26" i="1"/>
  <c r="AB53" i="1"/>
  <c r="AC27" i="1" l="1"/>
  <c r="AC28" i="1"/>
  <c r="AC53" i="1"/>
  <c r="AC42" i="1"/>
  <c r="AD26" i="1" l="1"/>
  <c r="Q46" i="1" l="1"/>
  <c r="AB46" i="1"/>
  <c r="Q45" i="1"/>
  <c r="AB45" i="1" s="1"/>
  <c r="O26" i="1"/>
  <c r="Q26" i="1" s="1"/>
  <c r="AB26" i="1" s="1"/>
  <c r="AC26" i="1" s="1"/>
  <c r="AC45" i="1" l="1"/>
  <c r="AC46" i="1"/>
</calcChain>
</file>

<file path=xl/sharedStrings.xml><?xml version="1.0" encoding="utf-8"?>
<sst xmlns="http://schemas.openxmlformats.org/spreadsheetml/2006/main" count="218" uniqueCount="133">
  <si>
    <t>Ser la institución rectora del desarrollo económico nacional para crear oportunidades de inversión y generación de empleo formal.</t>
  </si>
  <si>
    <t xml:space="preserve">Contribuir  a la mejora de las condiciones de vida de los guatemaltecos, apoyando el incremento de  la competitividad  del país, fomentando la inversión, desarrollando las Micro, Pequeñas y Medianas Empresas  y  fortaleciendo el comercio exterior. </t>
  </si>
  <si>
    <t xml:space="preserve">VINCULACIÓN INSTITUCIONAL </t>
  </si>
  <si>
    <t>UNIDAD DE MEDIDA</t>
  </si>
  <si>
    <t xml:space="preserve">ACCIONES </t>
  </si>
  <si>
    <t xml:space="preserve">Ene  </t>
  </si>
  <si>
    <t xml:space="preserve">Feb       </t>
  </si>
  <si>
    <t xml:space="preserve">Mar </t>
  </si>
  <si>
    <t xml:space="preserve">Abr </t>
  </si>
  <si>
    <t xml:space="preserve">May </t>
  </si>
  <si>
    <t xml:space="preserve">Jun </t>
  </si>
  <si>
    <t xml:space="preserve">Jul </t>
  </si>
  <si>
    <t xml:space="preserve">Ago </t>
  </si>
  <si>
    <t xml:space="preserve">Sep </t>
  </si>
  <si>
    <t xml:space="preserve">Oct </t>
  </si>
  <si>
    <t>Nov</t>
  </si>
  <si>
    <t xml:space="preserve">Dic </t>
  </si>
  <si>
    <t xml:space="preserve">TOTAL PROGRAMA </t>
  </si>
  <si>
    <t>Documento</t>
  </si>
  <si>
    <t xml:space="preserve">Persona </t>
  </si>
  <si>
    <t>Persona</t>
  </si>
  <si>
    <t xml:space="preserve">Documento </t>
  </si>
  <si>
    <t xml:space="preserve">Entidad </t>
  </si>
  <si>
    <t xml:space="preserve">PROGRAMA 14: DESARROLLO DE LA MICRO, PEQUEÑA Y MEDIANA EMPRESA </t>
  </si>
  <si>
    <t xml:space="preserve">Generar las condiciones que permitan la atracción de inversiones para la creación de empleo digno y así promover el desarrollo económico de los guatemaltecos.  </t>
  </si>
  <si>
    <t xml:space="preserve">RESULTADO INSTITUCIONAL </t>
  </si>
  <si>
    <t xml:space="preserve">PRODUCTO </t>
  </si>
  <si>
    <t>SUBPRODUCTO</t>
  </si>
  <si>
    <t xml:space="preserve">META INICIAL </t>
  </si>
  <si>
    <t xml:space="preserve">AVANCE ACUMULADO ENERO-DICIEMBRE </t>
  </si>
  <si>
    <t xml:space="preserve">% AVANCE ACUMULADO ENERO - DICIEMBRE </t>
  </si>
  <si>
    <t xml:space="preserve">INFORMACIÓN RELEVANTE/ALERTAS/ PROBLEMAS </t>
  </si>
  <si>
    <t xml:space="preserve">OBJETIVO OPERATIVO </t>
  </si>
  <si>
    <t xml:space="preserve">Acción </t>
  </si>
  <si>
    <t xml:space="preserve">Actividad </t>
  </si>
  <si>
    <t xml:space="preserve">RESULTADO ESTRATÉGICO </t>
  </si>
  <si>
    <t>Fortalecer el ecosistema de las MIPYMEs y cooperativas para atracción de empleo y desarrollo económico de los guatemaltecos.</t>
  </si>
  <si>
    <t xml:space="preserve">DIRECCIÓN DE SERVICIOS FINANCIEROS EMPRESARIALES </t>
  </si>
  <si>
    <t xml:space="preserve">DIRECCIÓN DE SERVICIOS  DE DESARROLLO EMPRESARIAL </t>
  </si>
  <si>
    <t>No.</t>
  </si>
  <si>
    <t>VISIÓN</t>
  </si>
  <si>
    <t>MISIÓN</t>
  </si>
  <si>
    <t>OBJETIVO ESTRATÉGICO</t>
  </si>
  <si>
    <t xml:space="preserve">INDICADOR </t>
  </si>
  <si>
    <t>Actividad: 
VINCULACIÓN INSTITUCIONAL</t>
  </si>
  <si>
    <t xml:space="preserve">Actividad: 
VINCULACIÓN INSTITUCIONAL
</t>
  </si>
  <si>
    <t xml:space="preserve">META VIGENTE  </t>
  </si>
  <si>
    <r>
      <t xml:space="preserve">AVANCE FÍSICO 2DO. </t>
    </r>
    <r>
      <rPr>
        <b/>
        <sz val="9"/>
        <color indexed="8"/>
        <rFont val="Times New Roman"/>
        <family val="1"/>
      </rPr>
      <t>CUATRIMESTRE</t>
    </r>
  </si>
  <si>
    <r>
      <t xml:space="preserve">AVANCE FÍSICO 3ER. </t>
    </r>
    <r>
      <rPr>
        <b/>
        <sz val="9"/>
        <color indexed="8"/>
        <rFont val="Times New Roman"/>
        <family val="1"/>
      </rPr>
      <t xml:space="preserve">CUATRIMESTRE </t>
    </r>
  </si>
  <si>
    <t>Aumentar la competitividad, fortalecer, la participación e inserción en el  mercado y facilitar  el acceso hacia nuevos mercados para la microempresa, pequeña y mediana empresa, así como estimular el desarrollo gerencial, empresarial, técnico tecnológico, de organización y comercialización de las empresas del sector.</t>
  </si>
  <si>
    <t xml:space="preserve">Servicios de Asistencia Técnica en Desarrollo Empresarial a la Micro, Pequeña y Mediana Empresa </t>
  </si>
  <si>
    <t xml:space="preserve">Servicios de apoyo Técnico a Mujeres Microempresarias para el Empoderamiento Económico
 Eje: Seguridad alimentaria,, salud integral y educación para todas y todos.  R: Para el 2019, la brecha entres los grupos de población urbano/rural disminuyó a la mitad en el índice de desarrollo humano.  Línea base  0.174 (2011. Naciones Unidas) Meta 0.087  (2019)
</t>
  </si>
  <si>
    <t xml:space="preserve">Servicios de Apoyo en la Producción y Comercialización Artesanal
Eje: Seguridad alimentaria,, salud integral y educación para todas y todos.  R: Para el 2019, la brecha entre los grupos de población indígena/no indígena se redujo  a la mitad en el índice de desarrollo humano.. -Línea base  0.146 (2011. Naciones Unidas) Meta 0.073  (2019)
</t>
  </si>
  <si>
    <t xml:space="preserve">Número de  créditos  y servicios de desarrollo empresarial  al sector de la micro, pequeña y mediana empresa, mujeres empresarias y artesanos.  </t>
  </si>
  <si>
    <t xml:space="preserve">SEGUIMIENTO MENSUAL Y CUATRIMESTRAL DE EJECUCIÓN DE METAS FÍSICAS </t>
  </si>
  <si>
    <t xml:space="preserve">  </t>
  </si>
  <si>
    <t>Revisión,  autorización y seguimiento de desembolsos de préstamos otorgados a entidades de servicios financieros al sector de la MIPYME.</t>
  </si>
  <si>
    <t>Supervisión  y seguimiento de la utilización de los fondos del financiamiento otorgados a entidades de servicios financieros ejecución de los préstamos orientados a la asistencia financiera.</t>
  </si>
  <si>
    <t xml:space="preserve">ODS 8: Prioridad 4 Metas Estratégicas de Desarrollo 
</t>
  </si>
  <si>
    <t>Se ha reducido la precariedad laboral mediante la generación  de empleos decentes y de calidad: a)subempleo a partir del ultimo dato disponible: 16.9 % b) informalidad : 69.2 %. c) desempleo: 3.2 % d. eliminación el % de trabajadores que viven en pobreza extrema.
Para el 2029, se ha incrementado en 3.7 puntos porcentuales la formalidad del empleo   ( de 32.3% en 2021 a 36.0% en 2029).</t>
  </si>
  <si>
    <t>Promover el crecimiento económico sostenido, inclusivo y sostenible, el empleo pleno y productivo y el trabajo decente para todos. Empleo e inversión : MED 7 :Se ha reducido la precariedad laboral mediante la generación de empleos decentes y de calidad. MED 8 : Para el 2030, elaborar y poner en práctica políticas encaminadas a promover un turismo sostenible que cree puestos de trabajo y promueva la cultura  y los productos locales.</t>
  </si>
  <si>
    <t>MODIFICACION CLASE INTER  RESOLUCION 32-2025 DEL 16/01/2024 AG DE PRESUPUESTO 1-2025 DEL 24/01/2025 MEMORANDUM 1.2.3.4.5,6</t>
  </si>
  <si>
    <t>(-) 4</t>
  </si>
  <si>
    <t>MODIFICACION CLASE INTER  RESOLUCION 32-2025 DEL 16/01/2024 AG DE PRESUPUESTO 1-2025 DEL 24/01/2025 MEMORANDUM 5</t>
  </si>
  <si>
    <t>(-) 14</t>
  </si>
  <si>
    <t xml:space="preserve">0% DE EJECUCIÓN
</t>
  </si>
  <si>
    <t xml:space="preserve">0% DE EJECUCIÓN </t>
  </si>
  <si>
    <t>Mujeres</t>
  </si>
  <si>
    <t xml:space="preserve">Hombres </t>
  </si>
  <si>
    <t>EJECUCIÓN MENSUAL, CUATRIMESTRAL Y ANUAL,  POA 2026</t>
  </si>
  <si>
    <t xml:space="preserve">        MINISTERIO DE ECONOMÍA 
MATRIZ DE PLANIFICACIÓN, POA 2026</t>
  </si>
  <si>
    <t>PRESUPUESTO VIGENTE 2026     EN  Q.</t>
  </si>
  <si>
    <t xml:space="preserve">Empresarios de Micro, pequeña y mediana empresa beneficiados con asistencia técnica en desarrollo empresarial </t>
  </si>
  <si>
    <r>
      <t xml:space="preserve">0% DE EJECUCIÓN
</t>
    </r>
    <r>
      <rPr>
        <sz val="8"/>
        <rFont val="Times New Roman"/>
        <family val="1"/>
      </rPr>
      <t xml:space="preserve"> </t>
    </r>
  </si>
  <si>
    <t xml:space="preserve"> Facilitación de recursos y servicios financieros en forma ágil y oportuna dentro de un marco de fomento adecuado con el fin de generar fuentes de trabajo, contribuir a disminuir los índices de pobreza y como un medio para el desarrollo del país. </t>
  </si>
  <si>
    <r>
      <t xml:space="preserve">AVANCE FÍSICO 1ER. </t>
    </r>
    <r>
      <rPr>
        <b/>
        <sz val="9"/>
        <color indexed="8"/>
        <rFont val="Times New Roman"/>
        <family val="1"/>
      </rPr>
      <t>CUATRIMESTRE</t>
    </r>
  </si>
  <si>
    <t>PRESUPUESTO APROBADO MEDIANTE DECRETO 36-2024, LEY DE PRESUPUESTO GENERAL DE INGRESOS Y EGRESOS DEL ESTADO PARA EL EJERCICIO FISCAL 2025, VIGENTE PARA EL EJERCICIO FISCAL 2026</t>
  </si>
  <si>
    <r>
      <rPr>
        <b/>
        <sz val="10"/>
        <rFont val="Times New Roman"/>
        <family val="1"/>
      </rPr>
      <t xml:space="preserve">Vinculación Institucional : Plan Nacional de Desarrollo EJE KATÚN 2032: Riqueza para todas y todos y Bienestar para la Gente .
Objetivos de Desarrollo Sostenible -ODS-: ODS 1. Terminar con la pobreza en todas sus formas y en  todas partes. Meta: 1.4:  Para el 2030, asegurar que todos los hombres y mujeres , en particular los pobres y vulnerables tengan iguales derechos a los recursos económicos, nueva tecnología apropiada y servicios financieros , incluyendo las microfinanzas. ODS2 Para el 2030, poner fin al hambre y asegurar el acceso a todas las personas , en particular los pobres y las personas en  situaciones  vulnerables, Meta: 2.1. ODS4: Garantizar una educación inclusiva , equitativa y de c calidad y promover oportunidades de aprendizaje durante toda la vida para todos Meta 4.4 ODS 8: Promover el crecimiento económico sostenido, inclusivo y sostenible, el empleo pleno y productivo y el trabajo decente para todos. Metas: 8.1, 8.2  y  8.3 ;ODS 9. Construir infraestructura resiliente, promover la industrialización inclusiva y sostenible y fomentar la innovación. Meta : 9.3 , ODS 10. Reducir las desigualdad en  y entre los países. Meta.10.2.  ODS 12. Producción y consumo responsables garantizar modalidades de consumo y producción n sostenible , Meta 12.7 , Promover prácticas de adquisición pública que sean sostenibles, de conformidad con las políticas y prioridades nacionales ,  ODS 16  Promover sociedades pacíficas e inclusivas para el desarrollo sostenible, facilitar el acceso a la justicia para todos y crear instituciones eficaces, responsables e inclusivas a todos los niveles, Meta 16.6.2  Proporción de la población que se siente satisfecha con su última experiencia de los servicios públicos. Prioridades Nacionales de Desarrollo: Prioridad 1: Reducción de la pobreza y protección social. MED 1: Para el 2030, potenciar y promover la inclusión social, económica y política de todos, independientemente de su edad , raza etnia , origen, religión o situación económica u otra condición. Prioridad 4: Empleo e inversión . MED 6: En 2032, el crecimiento del PIB real ha sido paulatino y sostenido, hasta alcanzar una tasa no menor del 5.4%: a) Rango entre 3.4 y 4.4% en el quinquenio 2015-2020 b) Rango entre 4.4 y 5.4 en el quinquenio 2021-2025. c) No menor del 5.4 en los siguientes años, hasta llegar a 2032. MED 7: Se ha reducido la precariedad laboral mediante la generación de empleos decentes y de calidad a) Disminución gradual de la tasa de subempleo a partir del último dato disponible: 16.9%, b) Disminución gradual de la informalidad a partir del último dato disponible: 69.2%, c) Disminución gradual de la tasa de desempleo a partir del último dato disponible: 3.2%., d) Eliminación del porcentaje de trabajadores que viven en pobreza extrema. MED 8: Turismo Sostenible: Para 2030, elaborar y poner en práctica políticas encaminadas a promover el turismo sostenible que cree puestos de trabajo y promueva la cultura y los productos locales . 
PGG 204-2028:Principios: La equidad como eje orientador de la función pública, Un país plural , Impulsar la economía humana,Territorializar el desarrollo.  OBJETIVOS:  Rescatar  urgentemente el Estado ante la corrupción ,•Realizar las acciones catalíticas que detonarán los cambios necesarios y Fundar los cimientos del desarrollo sostenible : . EJES ESTRATÉGICOS POR UN PASÍS PARA VIVIR.;EJE ESTRATEGICO 1. HACIA UNA FUNCIÓN PÚBLICA LEGÍTIMA Y EFICAZ: Línea Estratégica de fortlecer mecanismos de Gobierno Abierto y Electrónico para los servicios ´públicos y rendición de cuentas .,•  EJE ESTRÁTEGICO: 2. DESARROLLO SOCIAL:Línea Estratégica: Desarrollo del Emprendimiento y de la Microempresa  y Línea Estratégica: Igualdad de Género y Empoderamiento Económico de las Mujeres:Inclusión Financiera de Mujeres Empresarias. EJE ESTRÁTEGICO: 4. LUCHA CONTRA LA DESNUTRICIÓN Y MALNUTRICIÓN :Línea Estratégica: Fortalecimiento de la Producción Agropecuaria y Generación de Ingresos EJE ESTRÁTEGICO: 6. AVANZANDO PARA CERRAR LA BRECHA DIGITAL CON TECNOLOGÍA E INNOVACIÓN : Línea Estratégica: Inversión y Desarrollo Económico.  Línea Estratégica: Fomento a la Inversión Mediante Certeza Jurídica.
</t>
    </r>
    <r>
      <rPr>
        <b/>
        <sz val="7.5"/>
        <rFont val="Times New Roman"/>
        <family val="1"/>
      </rPr>
      <t xml:space="preserve">
</t>
    </r>
  </si>
  <si>
    <t>Servicios Financieros a la Micro, Pequeña y Mediana Empresa.</t>
  </si>
  <si>
    <t>Mujeres empresarias con asistencia técnica en servicios de desarrollo  empresarial.</t>
  </si>
  <si>
    <t>Artesanos beneficiados con capacitación y asistencia técnica para mejorar la calidad, diseño en producción y comercialización artesanal .</t>
  </si>
  <si>
    <t xml:space="preserve">Organizaciones de artesanos incorporados al sector formal. </t>
  </si>
  <si>
    <t xml:space="preserve">Mujeres empresarias capacitadas en servicios de desarrollo  empresarial. </t>
  </si>
  <si>
    <t xml:space="preserve">Mujeres empresarias capacitadas y con asistencia técnica en servicios de desarrollo  empresarial. </t>
  </si>
  <si>
    <t xml:space="preserve">Artesanos beneficiados con capacitación y asistencia técnica para mejorar la calidad, diseño en producción y comercialización artesanal. </t>
  </si>
  <si>
    <t>Micros, pequeñas y medianas empresas beneficiadas con asesoría en servicios de desarrollo empresarial a nivel nacional.</t>
  </si>
  <si>
    <t>Micros, pequeñas y medianas empresas beneficiadas con asistencia técnica en servicios de desarrollo empresarial a nivel nacional.</t>
  </si>
  <si>
    <t>Micros, pequeñas y medianas empresas beneficiadas con vinculaciones comerciales para el desarrollo económico nacional.</t>
  </si>
  <si>
    <t>Organizaciones públicas y privadas de la red nacional de emprendimiento beneficiadas con asistencia técnica en cultura emprendedora.</t>
  </si>
  <si>
    <t>Personas beneficiadas con capacitaciones en servicios de desarrollo empresarial a nivel nacional.</t>
  </si>
  <si>
    <t>Cooperativas, fundaciones, asociaciones y bancos con proyectos de asistencia financiera para beneficiar a micros, pequeños y medianos empresarios.</t>
  </si>
  <si>
    <t xml:space="preserve">Empresario de micro, pequeña y mediana empresa beneficiados con créditos para  desarrollo empresarial y proyectos.
</t>
  </si>
  <si>
    <t>Empresario de micro, pequeña y mediana empresa beneficiados con servicios  financieros.</t>
  </si>
  <si>
    <t xml:space="preserve">Precalificación y calificación de nuevas entidades  de servicios financieros en el cumplimiento al Reglamento de Operaciones Financieras. </t>
  </si>
  <si>
    <t>Fortalecimientos a entidades de servicios financieros para el cumplimiento de los requisitos establecidos en el el reglamento de operaciones financieras.</t>
  </si>
  <si>
    <t>Registro por créditos y retornos de capital a micro, pequeños y medianos empresarios beneficiados con servicios financieros.</t>
  </si>
  <si>
    <t>Acciones para el financiamiento de proyectos productivos orientados a la innovación y la transición tecnológica en MIPYMES, cooperativas y asociaciones de transformación productiva o industrial.</t>
  </si>
  <si>
    <t xml:space="preserve">Para el 2030, se ha incrementado en 236,687 los empresarios de MIPYMES,  emprendedores,  mujeres microempresarias y artesanos, beneficiados con acceso a créditos y servicios de desarrollo empresarial. (Línea base 23,255 en 2024 a 236,687, en el 2030).
</t>
  </si>
  <si>
    <r>
      <t>PROGRAMA 12: PROMOCIÓN DE LA INVERSIÓN Y COMPETENCIA</t>
    </r>
    <r>
      <rPr>
        <b/>
        <sz val="14"/>
        <color theme="0"/>
        <rFont val="Candara"/>
        <family val="2"/>
      </rPr>
      <t xml:space="preserve"> </t>
    </r>
  </si>
  <si>
    <t xml:space="preserve"> Promover la competitividad y mejorar los niveles de productividad a nivel nacional. </t>
  </si>
  <si>
    <t xml:space="preserve">Para el 2030, se ha incrementado en USD$ 829.8 millones el flujo de inversión extranjera directa al país, por la mejora de la competitividad y clima de negocios a nivel nacional, que incide en la reducción de las brechas de competitividad que limitan el desarrollo económico. (Línea base de US$ 1,235.2 millones en 2024 a US$ 2,065.0 millones en 2030).
</t>
  </si>
  <si>
    <t>Tasa de crecimiento de la  Inversión Extranjera Directa</t>
  </si>
  <si>
    <t xml:space="preserve">PROGRAMA APOYO AL EMPLEO DIGNO EN GUATEMALA </t>
  </si>
  <si>
    <t>Facilitación de recursos y servicios financieros en forma ágil y oportuna dentro de un marco de fomento adecuado con el fin de generar fuentes de trabajo, contribuir a disminuir los índices de pobreza y como un medio para el desarrollo del país.</t>
  </si>
  <si>
    <t xml:space="preserve">Generación de competitividad y emprendimiento para jóvenes </t>
  </si>
  <si>
    <t xml:space="preserve">Jóvenes capacitados y certificados en formación profesional de emprendimiento e innovación, con énfasis en mujeres y discapacitados. </t>
  </si>
  <si>
    <t>Jóvenes capacitados y certificados en formación profesional de emprendimiento e innovación de MIPYMES en crecimiento, con énfasis en mujeres y discapacitados.</t>
  </si>
  <si>
    <t>Instituciones públicas y privadas capacitadas para el fortalecimiento del funcionamiento, estructuración y operativización para crear empleo digno a jóvenes vulnerables.</t>
  </si>
  <si>
    <t>Personas beneficiadas con capacidades técnicas para la formalización laboral e incrementar las oportunidades de acceso a un empleo.</t>
  </si>
  <si>
    <t>364</t>
  </si>
  <si>
    <t>Entes de microfinanzas  sin fines de lucro beneficiados  con certeza jurídica para otorgamiento de microcréditos.</t>
  </si>
  <si>
    <t>014-007-0005</t>
  </si>
  <si>
    <t>014-007-0006</t>
  </si>
  <si>
    <t>014-007-0007</t>
  </si>
  <si>
    <t>Los 676  préstamos otorgados al 31 de julio de 2026, se han colocado a través de la Entidades ejecutoras del Fideicomiso apoyadas con recursos del "Fondo de Desarrollo de la Microempresa, Pequeña y Mediana Empresa" administrado por el Banco de los Trabajadores, por un monto de Q76,308,467.00.
De total de los 676 préstamos otorgados al 31 de julio del año 2026, 633 corresponden a préstamos a Microempresas por un monto de Q61,416,345.00 contribuyendo a la meta de la Política General de Gobierno 2024-2028, Meta "Para el año 2026  se ha disminuido la pobreza y pobreza extrema  con énfasis en los departamentos priorizados en 27.8 puntos porcentuales (Departamentos priorizados: Alta Verapaz, Sololá, Totonicapán, Huehuetenango, Quiché, Chiquimula).</t>
  </si>
  <si>
    <t xml:space="preserve">En esta acción se ha superado la meta vigente, por lo que se realizará una modificación de ampliación de meta física. </t>
  </si>
  <si>
    <t>La incorporación al sector formal implica procesos progresivos de fortalecimiento organizativo, adopción de prácticas empresariales y cumplimiento de requisitos legales y administrativos que representan una carga significativa para los artesanos, quienes priorizan la generación inmediata de ingresos para la sostenibilidad de sus hogares. En este contexto, si bien se realizaron actividades de acompañamiento y asistencia técnica orientadas a la formalización, no todos los procesos iniciados lograron concluirse dentro del período evaluado, debido a las limitaciones económicas, operativas del sector y al largo periodo que se requiere para llegar al nivel de formalización.
Es por ello que en el siguiente cuatrimestre se estará dando seguimiento al grupo de artesanos para verificar si existe la posibilidad de formalizarse. Así mismo se estará realizando una modificación presupuestaria para ampliar la cobertura de capacitaciones que permita la sensibilización para la formalización.</t>
  </si>
  <si>
    <t>La ejecución por debajo de lo programado obedece a que, durante el primer cuatrimestre, las actividades se enfocaron principalmente en procesos de capacitación y asesoría dirigidos a las MIPYMES. Estas intervenciones constituyen la fase inicial para el desarrollo de las asistencias técnicas, las cuales requieren un proceso de acompañamiento y seguimiento que se desarrolla en un período más amplio antes de reflejarse como metas físicas alcanzadas.
En ese sentido, se prevé que los resultados derivados de dichas acciones se materialicen durante el último cuatrimestre del año, por lo que se estima alcanzar la meta física programada al cierre del ejercicio fiscal.</t>
  </si>
  <si>
    <t>ENTIDAD Y UNIDAD EJECUTORA :</t>
  </si>
  <si>
    <t>MINISTERIO DE ECONOMIA/ /UNIDAD EJECUTORA 105/DIRECCION DE SERVICIOS FINANCIEROS Y TECNICO EMPRESARIALES</t>
  </si>
  <si>
    <t>DIRECCIÓN:</t>
  </si>
  <si>
    <t>6AV. 9-80, EDIFICIO PLAZA VIVAR, NIVEL 5, OFICINA 32-05</t>
  </si>
  <si>
    <t>HORARIO DE ATENCIÓN</t>
  </si>
  <si>
    <t>8:00 A 16:00 HORAS</t>
  </si>
  <si>
    <t>TELEFONO</t>
  </si>
  <si>
    <t>2295-2320</t>
  </si>
  <si>
    <t>DIRECTOR</t>
  </si>
  <si>
    <t>MÁRTIN JOSÉ MARROQUÍN CÁCERES</t>
  </si>
  <si>
    <t>ENCARGADO DE ACTUALIZACION</t>
  </si>
  <si>
    <t>SORAYDA CAJAS CUTZAL</t>
  </si>
  <si>
    <t xml:space="preserve">FECHA DE ACTUALIZACIÓN </t>
  </si>
  <si>
    <t xml:space="preserve">MES </t>
  </si>
  <si>
    <t>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</si>
</sst>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36" x14ac:knownFonts="1">
    <font>
      <sz val="11"/>
      <color theme="1"/>
      <name val="Calibri"/>
      <family val="2"/>
      <scheme val="minor"/>
    </font>
    <font>
      <sz val="11"/>
      <color theme="1"/>
      <name val="Calibri"/>
      <family val="2"/>
      <scheme val="minor"/>
    </font>
    <font>
      <b/>
      <sz val="14"/>
      <color theme="0"/>
      <name val="Times New Roman"/>
      <family val="1"/>
    </font>
    <font>
      <sz val="10"/>
      <name val="Times New Roman"/>
      <family val="1"/>
    </font>
    <font>
      <sz val="10"/>
      <name val="Arial"/>
      <family val="2"/>
    </font>
    <font>
      <b/>
      <sz val="10"/>
      <name val="Times New Roman"/>
      <family val="1"/>
    </font>
    <font>
      <b/>
      <sz val="12"/>
      <name val="Times New Roman"/>
      <family val="1"/>
    </font>
    <font>
      <b/>
      <sz val="10"/>
      <color theme="1"/>
      <name val="Times New Roman"/>
      <family val="1"/>
    </font>
    <font>
      <b/>
      <sz val="10"/>
      <color rgb="FF000000"/>
      <name val="Times New Roman"/>
      <family val="1"/>
    </font>
    <font>
      <sz val="10"/>
      <color theme="1"/>
      <name val="Times New Roman"/>
      <family val="1"/>
    </font>
    <font>
      <sz val="10"/>
      <color rgb="FF000000"/>
      <name val="Times New Roman"/>
      <family val="1"/>
    </font>
    <font>
      <b/>
      <sz val="14"/>
      <name val="Times New Roman"/>
      <family val="1"/>
    </font>
    <font>
      <b/>
      <sz val="10"/>
      <name val="Arial"/>
      <family val="2"/>
    </font>
    <font>
      <b/>
      <sz val="11"/>
      <name val="Times New Roman"/>
      <family val="1"/>
    </font>
    <font>
      <sz val="10"/>
      <color indexed="8"/>
      <name val="Arial"/>
      <family val="2"/>
    </font>
    <font>
      <sz val="8"/>
      <name val="Times New Roman"/>
      <family val="1"/>
    </font>
    <font>
      <b/>
      <sz val="12"/>
      <color theme="0"/>
      <name val="Times New Roman"/>
      <family val="1"/>
    </font>
    <font>
      <b/>
      <sz val="9"/>
      <color indexed="8"/>
      <name val="Times New Roman"/>
      <family val="1"/>
    </font>
    <font>
      <sz val="11"/>
      <color indexed="8"/>
      <name val="Calibri"/>
      <family val="2"/>
    </font>
    <font>
      <b/>
      <sz val="11"/>
      <color theme="0"/>
      <name val="Times New Roman"/>
      <family val="1"/>
    </font>
    <font>
      <b/>
      <sz val="10"/>
      <color theme="0"/>
      <name val="Times New Roman"/>
      <family val="1"/>
    </font>
    <font>
      <b/>
      <sz val="7.5"/>
      <name val="Times New Roman"/>
      <family val="1"/>
    </font>
    <font>
      <b/>
      <sz val="12"/>
      <color theme="1"/>
      <name val="Times New Roman"/>
      <family val="1"/>
    </font>
    <font>
      <b/>
      <sz val="10"/>
      <color theme="1"/>
      <name val="Candara"/>
      <family val="2"/>
    </font>
    <font>
      <b/>
      <sz val="12"/>
      <color rgb="FFFFFF00"/>
      <name val="Times New Roman"/>
      <family val="1"/>
    </font>
    <font>
      <sz val="9"/>
      <color rgb="FF000000"/>
      <name val="Times New Roman"/>
      <family val="1"/>
    </font>
    <font>
      <sz val="10"/>
      <color rgb="FFFF0000"/>
      <name val="Arial"/>
      <family val="2"/>
    </font>
    <font>
      <b/>
      <sz val="12"/>
      <color rgb="FFFF0000"/>
      <name val="Times New Roman"/>
      <family val="1"/>
    </font>
    <font>
      <b/>
      <sz val="14"/>
      <color theme="0"/>
      <name val="Candara"/>
      <family val="2"/>
    </font>
    <font>
      <b/>
      <sz val="11"/>
      <color theme="1"/>
      <name val="Candara"/>
      <family val="2"/>
    </font>
    <font>
      <b/>
      <sz val="10"/>
      <color indexed="8"/>
      <name val="Times New Roman"/>
      <family val="1"/>
    </font>
    <font>
      <b/>
      <sz val="9.5"/>
      <name val="Arial"/>
      <family val="2"/>
    </font>
    <font>
      <sz val="9"/>
      <color theme="1"/>
      <name val="Times New Roman"/>
      <family val="1"/>
    </font>
    <font>
      <b/>
      <sz val="10"/>
      <color theme="0"/>
      <name val="Candara"/>
      <family val="2"/>
    </font>
    <font>
      <b/>
      <sz val="9"/>
      <color theme="0"/>
      <name val="Times New Roman"/>
      <family val="1"/>
    </font>
    <font>
      <sz val="10"/>
      <color rgb="FFFF0000"/>
      <name val="Times New Roman"/>
      <family val="1"/>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theme="3"/>
        <bgColor indexed="64"/>
      </patternFill>
    </fill>
    <fill>
      <patternFill patternType="solid">
        <fgColor theme="4"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s>
  <cellStyleXfs count="14">
    <xf numFmtId="0" fontId="0" fillId="0" borderId="0"/>
    <xf numFmtId="0" fontId="4" fillId="0" borderId="0"/>
    <xf numFmtId="0" fontId="1" fillId="0" borderId="0"/>
    <xf numFmtId="0" fontId="4" fillId="0" borderId="0"/>
    <xf numFmtId="0" fontId="4" fillId="0" borderId="0"/>
    <xf numFmtId="0" fontId="14" fillId="0" borderId="0">
      <alignment vertical="top"/>
    </xf>
    <xf numFmtId="43" fontId="14" fillId="0" borderId="0" applyFont="0" applyFill="0" applyBorder="0" applyAlignment="0" applyProtection="0">
      <alignment vertical="top"/>
    </xf>
    <xf numFmtId="9" fontId="14" fillId="0" borderId="0" applyFont="0" applyFill="0" applyBorder="0" applyAlignment="0" applyProtection="0">
      <alignment vertical="top"/>
    </xf>
    <xf numFmtId="43" fontId="14" fillId="0" borderId="0" applyFont="0" applyFill="0" applyBorder="0" applyAlignment="0" applyProtection="0">
      <alignment vertical="top"/>
    </xf>
    <xf numFmtId="0" fontId="18" fillId="0" borderId="0"/>
    <xf numFmtId="43" fontId="1" fillId="0" borderId="0" applyFont="0" applyFill="0" applyBorder="0" applyAlignment="0" applyProtection="0"/>
    <xf numFmtId="0" fontId="1" fillId="0" borderId="1"/>
    <xf numFmtId="9" fontId="1" fillId="0" borderId="0" applyFont="0" applyFill="0" applyBorder="0" applyAlignment="0" applyProtection="0"/>
    <xf numFmtId="9" fontId="4" fillId="0" borderId="0" applyFont="0" applyFill="0" applyBorder="0" applyAlignment="0" applyProtection="0"/>
  </cellStyleXfs>
  <cellXfs count="206">
    <xf numFmtId="0" fontId="0" fillId="0" borderId="0" xfId="0"/>
    <xf numFmtId="4" fontId="7" fillId="2" borderId="1" xfId="1" applyNumberFormat="1" applyFont="1" applyFill="1" applyBorder="1" applyAlignment="1">
      <alignment horizontal="center" vertical="top" wrapText="1"/>
    </xf>
    <xf numFmtId="0" fontId="5" fillId="2" borderId="1" xfId="0" applyFont="1" applyFill="1" applyBorder="1" applyAlignment="1">
      <alignment horizontal="center" vertical="top"/>
    </xf>
    <xf numFmtId="0" fontId="3" fillId="2" borderId="1" xfId="0" applyFont="1" applyFill="1" applyBorder="1" applyAlignment="1">
      <alignment horizontal="center" vertical="top"/>
    </xf>
    <xf numFmtId="3" fontId="7" fillId="2" borderId="1" xfId="1" applyNumberFormat="1" applyFont="1" applyFill="1" applyBorder="1" applyAlignment="1">
      <alignment horizontal="center" vertical="top" wrapText="1"/>
    </xf>
    <xf numFmtId="4" fontId="9" fillId="2" borderId="1" xfId="1" applyNumberFormat="1" applyFont="1" applyFill="1" applyBorder="1" applyAlignment="1">
      <alignment vertical="top" wrapText="1"/>
    </xf>
    <xf numFmtId="0" fontId="3" fillId="2" borderId="1" xfId="4" applyFont="1" applyFill="1" applyBorder="1" applyAlignment="1">
      <alignment horizontal="justify" vertical="top" wrapText="1"/>
    </xf>
    <xf numFmtId="0" fontId="10"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9" fontId="7" fillId="2" borderId="1" xfId="1" applyNumberFormat="1" applyFont="1" applyFill="1" applyBorder="1" applyAlignment="1">
      <alignment horizontal="center" vertical="top" wrapText="1"/>
    </xf>
    <xf numFmtId="3" fontId="10" fillId="2" borderId="1" xfId="0" applyNumberFormat="1" applyFont="1" applyFill="1" applyBorder="1" applyAlignment="1">
      <alignment horizontal="center" vertical="top" wrapText="1"/>
    </xf>
    <xf numFmtId="0" fontId="4" fillId="0" borderId="1" xfId="1" applyFont="1" applyBorder="1"/>
    <xf numFmtId="0" fontId="10" fillId="2" borderId="1" xfId="0" applyFont="1" applyFill="1" applyBorder="1" applyAlignment="1">
      <alignment vertical="top" wrapText="1"/>
    </xf>
    <xf numFmtId="4" fontId="3" fillId="2" borderId="2" xfId="1" applyNumberFormat="1" applyFont="1" applyFill="1" applyBorder="1" applyAlignment="1">
      <alignment vertical="top" wrapText="1"/>
    </xf>
    <xf numFmtId="4" fontId="3" fillId="2" borderId="1" xfId="1" applyNumberFormat="1" applyFont="1" applyFill="1" applyBorder="1" applyAlignment="1">
      <alignment horizontal="center" vertical="top" wrapText="1"/>
    </xf>
    <xf numFmtId="3" fontId="13" fillId="6" borderId="1" xfId="1" applyNumberFormat="1" applyFont="1" applyFill="1" applyBorder="1" applyAlignment="1">
      <alignment horizontal="center" vertical="top" wrapText="1"/>
    </xf>
    <xf numFmtId="3" fontId="3" fillId="2" borderId="1" xfId="1" applyNumberFormat="1" applyFont="1" applyFill="1" applyBorder="1" applyAlignment="1">
      <alignment horizontal="center" vertical="top" wrapText="1"/>
    </xf>
    <xf numFmtId="0" fontId="10" fillId="2" borderId="1" xfId="0" applyFont="1" applyFill="1" applyBorder="1" applyAlignment="1">
      <alignment horizontal="justify" vertical="top" wrapText="1"/>
    </xf>
    <xf numFmtId="9" fontId="9" fillId="2" borderId="1" xfId="1" applyNumberFormat="1" applyFont="1" applyFill="1" applyBorder="1" applyAlignment="1">
      <alignment horizontal="center" vertical="top" wrapText="1"/>
    </xf>
    <xf numFmtId="0" fontId="10" fillId="2" borderId="1" xfId="0" applyFont="1" applyFill="1" applyBorder="1" applyAlignment="1">
      <alignment horizontal="left" vertical="top" wrapText="1"/>
    </xf>
    <xf numFmtId="0" fontId="5" fillId="8" borderId="1" xfId="1" applyFont="1" applyFill="1" applyBorder="1" applyAlignment="1">
      <alignment vertical="center" wrapText="1"/>
    </xf>
    <xf numFmtId="3" fontId="5" fillId="2" borderId="1" xfId="1" applyNumberFormat="1" applyFont="1" applyFill="1" applyBorder="1" applyAlignment="1">
      <alignment horizontal="center" vertical="top" wrapText="1"/>
    </xf>
    <xf numFmtId="3" fontId="8" fillId="2" borderId="4" xfId="0" applyNumberFormat="1" applyFont="1" applyFill="1" applyBorder="1" applyAlignment="1">
      <alignment horizontal="center" vertical="top" wrapText="1"/>
    </xf>
    <xf numFmtId="3" fontId="5" fillId="2" borderId="1" xfId="4" applyNumberFormat="1" applyFont="1" applyFill="1" applyBorder="1" applyAlignment="1">
      <alignment horizontal="center" vertical="top" wrapText="1"/>
    </xf>
    <xf numFmtId="0" fontId="10" fillId="2" borderId="2" xfId="0" applyFont="1" applyFill="1" applyBorder="1" applyAlignment="1">
      <alignment vertical="top" wrapText="1"/>
    </xf>
    <xf numFmtId="9" fontId="13" fillId="6" borderId="1" xfId="1" applyNumberFormat="1" applyFont="1" applyFill="1" applyBorder="1" applyAlignment="1">
      <alignment horizontal="center" vertical="top" wrapText="1"/>
    </xf>
    <xf numFmtId="4" fontId="7" fillId="6" borderId="1" xfId="1" applyNumberFormat="1" applyFont="1" applyFill="1" applyBorder="1" applyAlignment="1">
      <alignment horizontal="center" vertical="top" wrapText="1"/>
    </xf>
    <xf numFmtId="0" fontId="14" fillId="2" borderId="1" xfId="9" applyFont="1" applyFill="1" applyBorder="1"/>
    <xf numFmtId="0" fontId="10" fillId="2" borderId="5" xfId="0" applyFont="1" applyFill="1" applyBorder="1" applyAlignment="1">
      <alignment horizontal="justify" vertical="top" wrapText="1"/>
    </xf>
    <xf numFmtId="3" fontId="8" fillId="2" borderId="1"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1" xfId="0" applyFont="1" applyFill="1" applyBorder="1" applyAlignment="1">
      <alignment horizontal="justify" vertical="top" wrapText="1"/>
    </xf>
    <xf numFmtId="0" fontId="8" fillId="2" borderId="4"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2" borderId="5" xfId="0" applyFont="1" applyFill="1" applyBorder="1" applyAlignment="1">
      <alignment horizontal="center" vertical="top" wrapText="1"/>
    </xf>
    <xf numFmtId="0" fontId="8" fillId="2" borderId="4" xfId="0" applyFont="1" applyFill="1" applyBorder="1" applyAlignment="1">
      <alignment horizontal="justify" vertical="top" wrapText="1"/>
    </xf>
    <xf numFmtId="0" fontId="8" fillId="2" borderId="6" xfId="0" applyFont="1" applyFill="1" applyBorder="1" applyAlignment="1">
      <alignment horizontal="justify" vertical="top" wrapText="1"/>
    </xf>
    <xf numFmtId="0" fontId="8" fillId="2" borderId="5" xfId="0" applyFont="1" applyFill="1" applyBorder="1" applyAlignment="1">
      <alignment horizontal="justify" vertical="top" wrapText="1"/>
    </xf>
    <xf numFmtId="0" fontId="4" fillId="2" borderId="0" xfId="1" applyFont="1" applyFill="1" applyBorder="1"/>
    <xf numFmtId="0" fontId="4" fillId="5" borderId="0" xfId="1" applyFont="1" applyFill="1" applyBorder="1"/>
    <xf numFmtId="0" fontId="5" fillId="3" borderId="8" xfId="1" applyFont="1" applyFill="1" applyBorder="1" applyAlignment="1">
      <alignment vertical="center" wrapText="1"/>
    </xf>
    <xf numFmtId="0" fontId="5" fillId="3" borderId="8" xfId="1" applyFont="1" applyFill="1" applyBorder="1" applyAlignment="1">
      <alignment horizontal="center" vertical="center" wrapText="1"/>
    </xf>
    <xf numFmtId="0" fontId="4" fillId="2" borderId="1" xfId="1" applyFont="1" applyFill="1" applyBorder="1"/>
    <xf numFmtId="0" fontId="4" fillId="0" borderId="0" xfId="1" applyFont="1" applyBorder="1"/>
    <xf numFmtId="3" fontId="4" fillId="0" borderId="1" xfId="1" applyNumberFormat="1" applyFont="1" applyBorder="1"/>
    <xf numFmtId="0" fontId="4" fillId="6" borderId="1" xfId="1" applyFont="1" applyFill="1" applyBorder="1"/>
    <xf numFmtId="0" fontId="7" fillId="3" borderId="7" xfId="1" applyFont="1" applyFill="1" applyBorder="1" applyAlignment="1">
      <alignment horizontal="center" vertical="center" wrapText="1"/>
    </xf>
    <xf numFmtId="0" fontId="6" fillId="8" borderId="1" xfId="1" applyFont="1" applyFill="1" applyBorder="1" applyAlignment="1">
      <alignment horizontal="left" vertical="center" wrapText="1"/>
    </xf>
    <xf numFmtId="3" fontId="4" fillId="0" borderId="0" xfId="1" applyNumberFormat="1" applyFont="1" applyBorder="1"/>
    <xf numFmtId="43" fontId="4" fillId="0" borderId="0" xfId="10" applyFont="1" applyBorder="1"/>
    <xf numFmtId="3" fontId="4" fillId="2" borderId="0" xfId="1" applyNumberFormat="1" applyFont="1" applyFill="1" applyBorder="1"/>
    <xf numFmtId="0" fontId="23"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2" fillId="5" borderId="7" xfId="1" applyFont="1" applyFill="1" applyBorder="1" applyAlignment="1">
      <alignment horizontal="center" vertical="top" wrapText="1"/>
    </xf>
    <xf numFmtId="0" fontId="12" fillId="5" borderId="1" xfId="1" applyFont="1" applyFill="1" applyBorder="1" applyAlignment="1">
      <alignment horizontal="center" vertical="top" wrapText="1"/>
    </xf>
    <xf numFmtId="0" fontId="8" fillId="2" borderId="1" xfId="0"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2" borderId="5" xfId="0" applyFont="1" applyFill="1" applyBorder="1" applyAlignment="1">
      <alignment horizontal="center" vertical="top" wrapText="1"/>
    </xf>
    <xf numFmtId="4" fontId="19" fillId="9" borderId="1" xfId="1" applyNumberFormat="1" applyFont="1" applyFill="1" applyBorder="1" applyAlignment="1">
      <alignment horizontal="center" vertical="center" wrapText="1"/>
    </xf>
    <xf numFmtId="3" fontId="6" fillId="3" borderId="1" xfId="1" applyNumberFormat="1" applyFont="1" applyFill="1" applyBorder="1" applyAlignment="1">
      <alignment horizontal="center" vertical="center" wrapText="1"/>
    </xf>
    <xf numFmtId="3" fontId="6" fillId="2" borderId="1" xfId="1" applyNumberFormat="1" applyFont="1" applyFill="1" applyBorder="1" applyAlignment="1">
      <alignment horizontal="center" vertical="center" wrapText="1"/>
    </xf>
    <xf numFmtId="9" fontId="6" fillId="3" borderId="1" xfId="12" applyFont="1" applyFill="1" applyBorder="1" applyAlignment="1">
      <alignment horizontal="center" vertical="center" wrapText="1"/>
    </xf>
    <xf numFmtId="3" fontId="24" fillId="7" borderId="1" xfId="1" applyNumberFormat="1" applyFont="1" applyFill="1" applyBorder="1" applyAlignment="1">
      <alignment horizontal="center" vertical="center" wrapText="1"/>
    </xf>
    <xf numFmtId="43" fontId="10" fillId="2" borderId="1" xfId="10" applyFont="1" applyFill="1" applyBorder="1" applyAlignment="1">
      <alignment horizontal="center" vertical="top" wrapText="1"/>
    </xf>
    <xf numFmtId="43" fontId="8" fillId="2" borderId="1" xfId="10" applyFont="1" applyFill="1" applyBorder="1" applyAlignment="1">
      <alignment horizontal="center" vertical="top" wrapText="1"/>
    </xf>
    <xf numFmtId="43" fontId="5" fillId="2" borderId="1" xfId="10" applyFont="1" applyFill="1" applyBorder="1" applyAlignment="1">
      <alignment horizontal="center" vertical="top" wrapText="1"/>
    </xf>
    <xf numFmtId="43" fontId="5" fillId="2" borderId="1" xfId="10" applyFont="1" applyFill="1" applyBorder="1" applyAlignment="1">
      <alignment horizontal="center" vertical="top"/>
    </xf>
    <xf numFmtId="0" fontId="26" fillId="0" borderId="0" xfId="1" applyFont="1" applyBorder="1"/>
    <xf numFmtId="3" fontId="27" fillId="7" borderId="1" xfId="1" applyNumberFormat="1" applyFont="1" applyFill="1" applyBorder="1" applyAlignment="1">
      <alignment horizontal="center" vertical="center" wrapText="1"/>
    </xf>
    <xf numFmtId="3" fontId="26" fillId="0" borderId="0" xfId="1" applyNumberFormat="1" applyFont="1" applyBorder="1"/>
    <xf numFmtId="164" fontId="5" fillId="2" borderId="1" xfId="10" applyNumberFormat="1" applyFont="1" applyFill="1" applyBorder="1" applyAlignment="1">
      <alignment horizontal="center" vertical="top"/>
    </xf>
    <xf numFmtId="3" fontId="5" fillId="2" borderId="1"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164" fontId="4" fillId="0" borderId="0" xfId="1" applyNumberFormat="1" applyFont="1" applyBorder="1"/>
    <xf numFmtId="3" fontId="8" fillId="2" borderId="1" xfId="0" applyNumberFormat="1" applyFont="1" applyFill="1" applyBorder="1" applyAlignment="1">
      <alignment horizontal="center" vertical="top" wrapText="1"/>
    </xf>
    <xf numFmtId="164" fontId="5" fillId="2" borderId="1" xfId="10" applyNumberFormat="1" applyFont="1" applyFill="1" applyBorder="1" applyAlignment="1">
      <alignment horizontal="center" vertical="top" wrapText="1"/>
    </xf>
    <xf numFmtId="3" fontId="13" fillId="10" borderId="1" xfId="1" applyNumberFormat="1" applyFont="1" applyFill="1" applyBorder="1" applyAlignment="1">
      <alignment horizontal="center" vertical="top" wrapText="1"/>
    </xf>
    <xf numFmtId="0" fontId="4" fillId="0" borderId="0" xfId="1" applyFont="1" applyFill="1" applyBorder="1"/>
    <xf numFmtId="0" fontId="29" fillId="2" borderId="1" xfId="1" applyFont="1" applyFill="1" applyBorder="1" applyAlignment="1">
      <alignment horizontal="center" vertical="center" wrapText="1"/>
    </xf>
    <xf numFmtId="43" fontId="30" fillId="2" borderId="1" xfId="10" applyFont="1" applyFill="1" applyBorder="1" applyAlignment="1">
      <alignment horizontal="center" vertical="top"/>
    </xf>
    <xf numFmtId="0" fontId="30" fillId="3" borderId="1" xfId="2" applyFont="1" applyFill="1" applyBorder="1" applyAlignment="1">
      <alignment horizontal="center" vertical="top"/>
    </xf>
    <xf numFmtId="0" fontId="30" fillId="2" borderId="1" xfId="2" applyFont="1" applyFill="1" applyBorder="1" applyAlignment="1">
      <alignment horizontal="center" vertical="top"/>
    </xf>
    <xf numFmtId="0" fontId="31" fillId="5" borderId="7" xfId="1" applyFont="1" applyFill="1" applyBorder="1" applyAlignment="1">
      <alignment horizontal="center" vertical="top" wrapText="1"/>
    </xf>
    <xf numFmtId="0" fontId="5" fillId="2" borderId="1" xfId="1" applyFont="1" applyFill="1" applyBorder="1" applyAlignment="1">
      <alignment vertical="center" wrapText="1"/>
    </xf>
    <xf numFmtId="0" fontId="3" fillId="2" borderId="1" xfId="0" applyFont="1" applyFill="1" applyBorder="1" applyAlignment="1">
      <alignment horizontal="justify" vertical="top" wrapText="1"/>
    </xf>
    <xf numFmtId="0" fontId="20" fillId="2" borderId="1" xfId="1" applyFont="1" applyFill="1" applyBorder="1" applyAlignment="1">
      <alignment horizontal="center" vertical="center" wrapText="1"/>
    </xf>
    <xf numFmtId="0" fontId="8" fillId="2" borderId="6" xfId="0" applyFont="1" applyFill="1" applyBorder="1" applyAlignment="1">
      <alignment vertical="top" wrapText="1"/>
    </xf>
    <xf numFmtId="0" fontId="8" fillId="2" borderId="0" xfId="0" applyFont="1" applyFill="1" applyBorder="1" applyAlignment="1">
      <alignment vertical="top" wrapText="1"/>
    </xf>
    <xf numFmtId="0" fontId="7" fillId="2" borderId="1" xfId="1" applyFont="1" applyFill="1" applyBorder="1" applyAlignment="1">
      <alignment horizontal="center" vertical="top" wrapText="1"/>
    </xf>
    <xf numFmtId="0" fontId="32" fillId="2" borderId="1" xfId="0" applyFont="1" applyFill="1" applyBorder="1" applyAlignment="1">
      <alignment horizontal="justify" vertical="top" wrapText="1"/>
    </xf>
    <xf numFmtId="49" fontId="5" fillId="2" borderId="1" xfId="0" applyNumberFormat="1" applyFont="1" applyFill="1" applyBorder="1" applyAlignment="1">
      <alignment horizontal="center" vertical="top"/>
    </xf>
    <xf numFmtId="0" fontId="33" fillId="2" borderId="1" xfId="1" applyFont="1" applyFill="1" applyBorder="1" applyAlignment="1">
      <alignment horizontal="center" vertical="center" wrapText="1"/>
    </xf>
    <xf numFmtId="164" fontId="30" fillId="2" borderId="1" xfId="10" applyNumberFormat="1" applyFont="1" applyFill="1" applyBorder="1" applyAlignment="1">
      <alignment horizontal="center" vertical="top"/>
    </xf>
    <xf numFmtId="3" fontId="8"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3" fontId="5" fillId="0" borderId="1" xfId="4" applyNumberFormat="1" applyFont="1" applyFill="1" applyBorder="1" applyAlignment="1">
      <alignment horizontal="center" vertical="top" wrapText="1"/>
    </xf>
    <xf numFmtId="0" fontId="5" fillId="0" borderId="1" xfId="0" applyFont="1" applyFill="1" applyBorder="1" applyAlignment="1">
      <alignment horizontal="center" vertical="top"/>
    </xf>
    <xf numFmtId="0" fontId="3" fillId="0" borderId="1" xfId="0" applyFont="1" applyFill="1" applyBorder="1" applyAlignment="1">
      <alignment horizontal="center" vertical="top"/>
    </xf>
    <xf numFmtId="0" fontId="5" fillId="3" borderId="1" xfId="0" applyFont="1" applyFill="1" applyBorder="1" applyAlignment="1">
      <alignment horizontal="center" vertical="top"/>
    </xf>
    <xf numFmtId="3" fontId="5" fillId="3" borderId="1" xfId="4" applyNumberFormat="1" applyFont="1" applyFill="1" applyBorder="1" applyAlignment="1">
      <alignment horizontal="center" vertical="top" wrapText="1"/>
    </xf>
    <xf numFmtId="0" fontId="23" fillId="3" borderId="1" xfId="1" applyFont="1" applyFill="1" applyBorder="1" applyAlignment="1">
      <alignment horizontal="center" vertical="center" wrapText="1"/>
    </xf>
    <xf numFmtId="0" fontId="12" fillId="0" borderId="0" xfId="1" applyFont="1" applyBorder="1"/>
    <xf numFmtId="3" fontId="8"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3" fontId="5" fillId="2" borderId="1" xfId="4" applyNumberFormat="1" applyFont="1" applyFill="1" applyBorder="1" applyAlignment="1">
      <alignment horizontal="center" vertical="center" wrapText="1"/>
    </xf>
    <xf numFmtId="3" fontId="8" fillId="3" borderId="1" xfId="0" applyNumberFormat="1" applyFont="1" applyFill="1" applyBorder="1" applyAlignment="1">
      <alignment horizontal="center" vertical="top" wrapText="1"/>
    </xf>
    <xf numFmtId="0" fontId="3" fillId="3" borderId="1" xfId="0" applyFont="1" applyFill="1" applyBorder="1" applyAlignment="1">
      <alignment horizontal="center" vertical="top"/>
    </xf>
    <xf numFmtId="164" fontId="8" fillId="2" borderId="1" xfId="1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5" fillId="0" borderId="0" xfId="1" applyFont="1" applyBorder="1"/>
    <xf numFmtId="0" fontId="3" fillId="0" borderId="0" xfId="1" applyFont="1" applyBorder="1"/>
    <xf numFmtId="0" fontId="35" fillId="0" borderId="0" xfId="1" applyFont="1" applyBorder="1"/>
    <xf numFmtId="49" fontId="3" fillId="0" borderId="0" xfId="1" applyNumberFormat="1" applyFont="1" applyBorder="1"/>
    <xf numFmtId="14" fontId="3" fillId="0" borderId="0" xfId="1" applyNumberFormat="1" applyFont="1" applyBorder="1" applyAlignment="1">
      <alignment horizontal="left" wrapText="1"/>
    </xf>
    <xf numFmtId="0" fontId="29" fillId="2" borderId="4" xfId="1" applyFont="1" applyFill="1" applyBorder="1" applyAlignment="1">
      <alignment horizontal="center" vertical="center" wrapText="1"/>
    </xf>
    <xf numFmtId="0" fontId="29" fillId="2" borderId="6"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34" fillId="8" borderId="4" xfId="1" applyFont="1" applyFill="1" applyBorder="1" applyAlignment="1">
      <alignment horizontal="left" vertical="center" wrapText="1"/>
    </xf>
    <xf numFmtId="0" fontId="34" fillId="8" borderId="6" xfId="1" applyFont="1" applyFill="1" applyBorder="1" applyAlignment="1">
      <alignment horizontal="left" vertical="center" wrapText="1"/>
    </xf>
    <xf numFmtId="0" fontId="34" fillId="8" borderId="5" xfId="1" applyFont="1" applyFill="1" applyBorder="1" applyAlignment="1">
      <alignment horizontal="left" vertical="center" wrapText="1"/>
    </xf>
    <xf numFmtId="0" fontId="6" fillId="6" borderId="1" xfId="1" applyFont="1" applyFill="1" applyBorder="1" applyAlignment="1">
      <alignment horizontal="left" vertical="center" wrapText="1"/>
    </xf>
    <xf numFmtId="0" fontId="6" fillId="6" borderId="1" xfId="0" applyFont="1" applyFill="1" applyBorder="1" applyAlignment="1">
      <alignment horizontal="left" vertical="top" wrapText="1"/>
    </xf>
    <xf numFmtId="0" fontId="16" fillId="8" borderId="4" xfId="1" applyFont="1" applyFill="1" applyBorder="1" applyAlignment="1">
      <alignment horizontal="center" vertical="center" wrapText="1"/>
    </xf>
    <xf numFmtId="0" fontId="16" fillId="8" borderId="6" xfId="1" applyFont="1" applyFill="1" applyBorder="1" applyAlignment="1">
      <alignment horizontal="center" vertical="center" wrapText="1"/>
    </xf>
    <xf numFmtId="0" fontId="16" fillId="8" borderId="5"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8" fillId="2" borderId="4" xfId="0" applyFont="1" applyFill="1" applyBorder="1" applyAlignment="1">
      <alignment horizontal="justify" vertical="top" wrapText="1"/>
    </xf>
    <xf numFmtId="0" fontId="8" fillId="2" borderId="6" xfId="0" applyFont="1" applyFill="1" applyBorder="1" applyAlignment="1">
      <alignment horizontal="justify" vertical="top" wrapText="1"/>
    </xf>
    <xf numFmtId="0" fontId="8" fillId="2" borderId="5" xfId="0" applyFont="1" applyFill="1" applyBorder="1" applyAlignment="1">
      <alignment horizontal="justify" vertical="top" wrapText="1"/>
    </xf>
    <xf numFmtId="0" fontId="6" fillId="6" borderId="1" xfId="1" applyFont="1" applyFill="1" applyBorder="1" applyAlignment="1">
      <alignment horizontal="left" vertical="top" wrapText="1"/>
    </xf>
    <xf numFmtId="0" fontId="13" fillId="6" borderId="1" xfId="0" applyFont="1" applyFill="1" applyBorder="1" applyAlignment="1">
      <alignment horizontal="left" vertical="top" wrapText="1"/>
    </xf>
    <xf numFmtId="0" fontId="13" fillId="0" borderId="1" xfId="1" applyFont="1" applyBorder="1" applyAlignment="1">
      <alignment horizontal="left" vertical="top" wrapText="1"/>
    </xf>
    <xf numFmtId="0" fontId="13" fillId="2" borderId="4" xfId="0" applyFont="1" applyFill="1" applyBorder="1" applyAlignment="1">
      <alignment horizontal="justify" vertical="justify" wrapText="1"/>
    </xf>
    <xf numFmtId="0" fontId="13" fillId="2" borderId="6" xfId="0" applyFont="1" applyFill="1" applyBorder="1" applyAlignment="1">
      <alignment horizontal="justify" vertical="justify" wrapText="1"/>
    </xf>
    <xf numFmtId="0" fontId="13" fillId="2" borderId="5" xfId="0" applyFont="1" applyFill="1" applyBorder="1" applyAlignment="1">
      <alignment horizontal="justify" vertical="justify" wrapText="1"/>
    </xf>
    <xf numFmtId="0" fontId="13" fillId="0" borderId="4" xfId="1" applyFont="1" applyBorder="1" applyAlignment="1">
      <alignment horizontal="left" vertical="center" wrapText="1"/>
    </xf>
    <xf numFmtId="0" fontId="13" fillId="0" borderId="6" xfId="1" applyFont="1" applyBorder="1" applyAlignment="1">
      <alignment horizontal="left" vertical="center" wrapText="1"/>
    </xf>
    <xf numFmtId="0" fontId="13" fillId="0" borderId="5" xfId="1" applyFont="1" applyBorder="1" applyAlignment="1">
      <alignment horizontal="left" vertical="center" wrapText="1"/>
    </xf>
    <xf numFmtId="0" fontId="21" fillId="2" borderId="4" xfId="0" applyFont="1" applyFill="1" applyBorder="1" applyAlignment="1">
      <alignment horizontal="justify" vertical="justify" wrapText="1"/>
    </xf>
    <xf numFmtId="0" fontId="21" fillId="2" borderId="6" xfId="0" applyFont="1" applyFill="1" applyBorder="1" applyAlignment="1">
      <alignment horizontal="justify" vertical="justify" wrapText="1"/>
    </xf>
    <xf numFmtId="0" fontId="21" fillId="2" borderId="5" xfId="0" applyFont="1" applyFill="1" applyBorder="1" applyAlignment="1">
      <alignment horizontal="justify" vertical="justify" wrapText="1"/>
    </xf>
    <xf numFmtId="0" fontId="2" fillId="9" borderId="4" xfId="1" applyFont="1" applyFill="1" applyBorder="1" applyAlignment="1">
      <alignment horizontal="left" vertical="center" wrapText="1"/>
    </xf>
    <xf numFmtId="0" fontId="2" fillId="9" borderId="6" xfId="1" applyFont="1" applyFill="1" applyBorder="1" applyAlignment="1">
      <alignment horizontal="left" vertical="center" wrapText="1"/>
    </xf>
    <xf numFmtId="0" fontId="2" fillId="9" borderId="5" xfId="1" applyFont="1" applyFill="1" applyBorder="1" applyAlignment="1">
      <alignment horizontal="left" vertical="center" wrapText="1"/>
    </xf>
    <xf numFmtId="0" fontId="5" fillId="2" borderId="1" xfId="1" applyFont="1" applyFill="1" applyBorder="1" applyAlignment="1">
      <alignment horizontal="left" vertical="center" wrapText="1"/>
    </xf>
    <xf numFmtId="0" fontId="6" fillId="2" borderId="4"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5" xfId="0" applyFont="1" applyFill="1" applyBorder="1" applyAlignment="1">
      <alignment horizontal="left" vertical="top" wrapText="1"/>
    </xf>
    <xf numFmtId="0" fontId="5" fillId="2" borderId="1" xfId="1" applyFont="1" applyFill="1" applyBorder="1" applyAlignment="1">
      <alignment horizontal="left" vertical="top" wrapText="1"/>
    </xf>
    <xf numFmtId="0" fontId="6" fillId="2" borderId="4" xfId="0" applyFont="1" applyFill="1" applyBorder="1" applyAlignment="1">
      <alignment horizontal="justify" vertical="top" wrapText="1"/>
    </xf>
    <xf numFmtId="0" fontId="6" fillId="2" borderId="6" xfId="0" applyFont="1" applyFill="1" applyBorder="1" applyAlignment="1">
      <alignment horizontal="justify" vertical="top" wrapText="1"/>
    </xf>
    <xf numFmtId="0" fontId="6" fillId="2" borderId="5" xfId="0" applyFont="1" applyFill="1" applyBorder="1" applyAlignment="1">
      <alignment horizontal="justify" vertical="top" wrapText="1"/>
    </xf>
    <xf numFmtId="0" fontId="5" fillId="2" borderId="4"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5" xfId="1" applyFont="1" applyFill="1" applyBorder="1" applyAlignment="1">
      <alignment horizontal="left" vertical="top" wrapText="1"/>
    </xf>
    <xf numFmtId="0" fontId="16" fillId="8" borderId="4" xfId="1" applyFont="1" applyFill="1" applyBorder="1" applyAlignment="1">
      <alignment horizontal="left" vertical="center" wrapText="1"/>
    </xf>
    <xf numFmtId="0" fontId="16" fillId="8" borderId="6" xfId="1" applyFont="1" applyFill="1" applyBorder="1" applyAlignment="1">
      <alignment horizontal="left" vertical="center" wrapText="1"/>
    </xf>
    <xf numFmtId="0" fontId="2" fillId="8" borderId="10"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11" fillId="4" borderId="1" xfId="1" applyFont="1" applyFill="1" applyBorder="1" applyAlignment="1">
      <alignment horizontal="center" vertical="center" wrapText="1"/>
    </xf>
    <xf numFmtId="0" fontId="13" fillId="0" borderId="1" xfId="1" applyFont="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justify" vertical="justify" wrapText="1"/>
    </xf>
    <xf numFmtId="0" fontId="13" fillId="6" borderId="1" xfId="0" applyFont="1" applyFill="1" applyBorder="1" applyAlignment="1">
      <alignment horizontal="justify" vertical="top" wrapText="1"/>
    </xf>
    <xf numFmtId="0" fontId="8" fillId="2" borderId="4"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2" borderId="5" xfId="0"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1" xfId="0" applyFont="1" applyFill="1" applyBorder="1" applyAlignment="1">
      <alignment horizontal="justify" vertical="top" wrapText="1"/>
    </xf>
    <xf numFmtId="0" fontId="25" fillId="2" borderId="7" xfId="0" applyFont="1" applyFill="1" applyBorder="1" applyAlignment="1">
      <alignment horizontal="left" vertical="top" wrapText="1"/>
    </xf>
    <xf numFmtId="0" fontId="25" fillId="2" borderId="8" xfId="0" applyFont="1" applyFill="1" applyBorder="1" applyAlignment="1">
      <alignment horizontal="left" vertical="top" wrapText="1"/>
    </xf>
    <xf numFmtId="0" fontId="25" fillId="2" borderId="2" xfId="0" applyFont="1" applyFill="1" applyBorder="1" applyAlignment="1">
      <alignment horizontal="left" vertical="top" wrapText="1"/>
    </xf>
    <xf numFmtId="0" fontId="5" fillId="2" borderId="4"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5" xfId="1" applyFont="1" applyFill="1" applyBorder="1" applyAlignment="1">
      <alignment horizontal="left" vertical="center" wrapText="1"/>
    </xf>
    <xf numFmtId="0" fontId="2" fillId="9" borderId="1" xfId="1" applyFont="1" applyFill="1" applyBorder="1" applyAlignment="1">
      <alignment horizontal="left" vertical="center" wrapText="1"/>
    </xf>
    <xf numFmtId="0" fontId="13" fillId="6" borderId="1" xfId="0" applyFont="1" applyFill="1" applyBorder="1" applyAlignment="1">
      <alignment horizontal="justify" vertical="center" wrapText="1"/>
    </xf>
    <xf numFmtId="0" fontId="6" fillId="6" borderId="1" xfId="1" applyFont="1" applyFill="1" applyBorder="1" applyAlignment="1">
      <alignment horizontal="center" vertical="center" wrapText="1"/>
    </xf>
    <xf numFmtId="0" fontId="6" fillId="2" borderId="1" xfId="0" applyFont="1" applyFill="1" applyBorder="1" applyAlignment="1">
      <alignment horizontal="justify" vertical="top" wrapText="1"/>
    </xf>
    <xf numFmtId="0" fontId="6" fillId="2" borderId="1" xfId="0" applyFont="1" applyFill="1" applyBorder="1" applyAlignment="1">
      <alignment horizontal="justify" vertical="justify" wrapText="1"/>
    </xf>
    <xf numFmtId="0" fontId="22" fillId="2" borderId="1" xfId="0" applyFont="1" applyFill="1" applyBorder="1" applyAlignment="1">
      <alignment horizontal="left" vertical="top" wrapText="1"/>
    </xf>
    <xf numFmtId="0" fontId="20" fillId="8" borderId="4" xfId="1" applyFont="1" applyFill="1" applyBorder="1" applyAlignment="1">
      <alignment horizontal="left" vertical="center" wrapText="1"/>
    </xf>
    <xf numFmtId="0" fontId="20" fillId="8" borderId="6" xfId="1" applyFont="1" applyFill="1" applyBorder="1" applyAlignment="1">
      <alignment horizontal="left" vertical="center" wrapText="1"/>
    </xf>
    <xf numFmtId="0" fontId="20" fillId="8" borderId="5" xfId="1" applyFont="1" applyFill="1" applyBorder="1" applyAlignment="1">
      <alignment horizontal="left" vertical="center" wrapText="1"/>
    </xf>
    <xf numFmtId="0" fontId="6" fillId="6" borderId="4" xfId="1" applyFont="1" applyFill="1" applyBorder="1" applyAlignment="1">
      <alignment horizontal="left" vertical="top" wrapText="1"/>
    </xf>
    <xf numFmtId="0" fontId="6" fillId="6" borderId="6" xfId="1" applyFont="1" applyFill="1" applyBorder="1" applyAlignment="1">
      <alignment horizontal="left" vertical="top" wrapText="1"/>
    </xf>
    <xf numFmtId="0" fontId="6" fillId="6" borderId="5" xfId="1" applyFont="1" applyFill="1" applyBorder="1" applyAlignment="1">
      <alignment horizontal="left" vertical="top" wrapText="1"/>
    </xf>
    <xf numFmtId="0" fontId="13" fillId="6" borderId="4" xfId="0" applyFont="1" applyFill="1" applyBorder="1" applyAlignment="1">
      <alignment horizontal="justify" vertical="justify" wrapText="1"/>
    </xf>
    <xf numFmtId="0" fontId="13" fillId="6" borderId="6" xfId="0" applyFont="1" applyFill="1" applyBorder="1" applyAlignment="1">
      <alignment horizontal="justify" vertical="justify" wrapText="1"/>
    </xf>
    <xf numFmtId="0" fontId="13" fillId="6" borderId="5" xfId="0" applyFont="1" applyFill="1" applyBorder="1" applyAlignment="1">
      <alignment horizontal="justify" vertical="justify" wrapText="1"/>
    </xf>
    <xf numFmtId="0" fontId="6" fillId="6" borderId="4" xfId="0" applyFont="1" applyFill="1" applyBorder="1" applyAlignment="1">
      <alignment horizontal="justify" vertical="top" wrapText="1"/>
    </xf>
    <xf numFmtId="0" fontId="6" fillId="6" borderId="6" xfId="0" applyFont="1" applyFill="1" applyBorder="1" applyAlignment="1">
      <alignment horizontal="justify" vertical="top" wrapText="1"/>
    </xf>
    <xf numFmtId="0" fontId="6" fillId="6" borderId="5" xfId="0" applyFont="1" applyFill="1" applyBorder="1" applyAlignment="1">
      <alignment horizontal="justify" vertical="top" wrapText="1"/>
    </xf>
    <xf numFmtId="0" fontId="6" fillId="6" borderId="4"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5" xfId="0" applyFont="1" applyFill="1" applyBorder="1" applyAlignment="1">
      <alignment horizontal="left" vertical="top" wrapText="1"/>
    </xf>
  </cellXfs>
  <cellStyles count="14">
    <cellStyle name="Estilo 1" xfId="11"/>
    <cellStyle name="Millares" xfId="10" builtinId="3"/>
    <cellStyle name="Millares 2" xfId="6"/>
    <cellStyle name="Millares 2 2" xfId="8"/>
    <cellStyle name="Normal" xfId="0" builtinId="0"/>
    <cellStyle name="Normal 2" xfId="3"/>
    <cellStyle name="Normal 2 2 2" xfId="4"/>
    <cellStyle name="Normal 3" xfId="5"/>
    <cellStyle name="Normal 3 3" xfId="2"/>
    <cellStyle name="Normal 4" xfId="1"/>
    <cellStyle name="Normal_Xl0000062" xfId="9"/>
    <cellStyle name="Porcentaje" xfId="12" builtinId="5"/>
    <cellStyle name="Porcentaje 2" xfId="7"/>
    <cellStyle name="Porcentaje 2 2"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588067</xdr:colOff>
      <xdr:row>3</xdr:row>
      <xdr:rowOff>140804</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871870" cy="63776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422545</xdr:colOff>
      <xdr:row>4</xdr:row>
      <xdr:rowOff>132536</xdr:rowOff>
    </xdr:to>
    <xdr:pic>
      <xdr:nvPicPr>
        <xdr:cNvPr id="5" name="Imagen 4"/>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11128" cy="767536"/>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showGridLines="0" showZeros="0" tabSelected="1" topLeftCell="B1" zoomScale="55" zoomScaleNormal="55" zoomScaleSheetLayoutView="120" zoomScalePageLayoutView="70" workbookViewId="0">
      <selection activeCell="AL25" sqref="AL25"/>
    </sheetView>
  </sheetViews>
  <sheetFormatPr baseColWidth="10" defaultColWidth="11.42578125" defaultRowHeight="12.75" x14ac:dyDescent="0.2"/>
  <cols>
    <col min="1" max="1" width="8.42578125" style="43" hidden="1" customWidth="1"/>
    <col min="2" max="2" width="4.140625" style="43" customWidth="1"/>
    <col min="3" max="3" width="12.28515625" style="43" customWidth="1"/>
    <col min="4" max="4" width="2.85546875" style="43" customWidth="1"/>
    <col min="5" max="5" width="10.85546875" style="43" customWidth="1"/>
    <col min="6" max="6" width="22.7109375" style="43" customWidth="1"/>
    <col min="7" max="7" width="23" style="43" hidden="1" customWidth="1"/>
    <col min="8" max="8" width="12.7109375" style="43" customWidth="1"/>
    <col min="9" max="9" width="9.7109375" style="43" customWidth="1"/>
    <col min="10" max="11" width="9.7109375" style="43" hidden="1" customWidth="1"/>
    <col min="12" max="12" width="9.7109375" style="43" customWidth="1"/>
    <col min="13" max="13" width="5.28515625" style="43" customWidth="1"/>
    <col min="14" max="14" width="4.5703125" style="43" customWidth="1"/>
    <col min="15" max="15" width="5.28515625" style="43" customWidth="1"/>
    <col min="16" max="16" width="7.7109375" style="43" customWidth="1"/>
    <col min="17" max="17" width="15.85546875" style="43" customWidth="1"/>
    <col min="18" max="18" width="7.85546875" style="43" customWidth="1"/>
    <col min="19" max="19" width="7.140625" style="43" hidden="1" customWidth="1"/>
    <col min="20" max="21" width="7" style="43" hidden="1" customWidth="1"/>
    <col min="22" max="22" width="16.140625" style="43" hidden="1" customWidth="1"/>
    <col min="23" max="23" width="8.42578125" style="43" hidden="1" customWidth="1"/>
    <col min="24" max="24" width="7.5703125" style="43" hidden="1" customWidth="1"/>
    <col min="25" max="25" width="7.7109375" style="43" hidden="1" customWidth="1"/>
    <col min="26" max="26" width="7.42578125" style="43" hidden="1" customWidth="1"/>
    <col min="27" max="27" width="16.42578125" style="43" hidden="1" customWidth="1"/>
    <col min="28" max="28" width="15.28515625" style="43" customWidth="1"/>
    <col min="29" max="29" width="14.28515625" style="43" customWidth="1"/>
    <col min="30" max="30" width="15" style="43" customWidth="1"/>
    <col min="31" max="31" width="20.7109375" style="43" customWidth="1"/>
    <col min="32" max="32" width="27.140625" style="43" hidden="1" customWidth="1"/>
    <col min="33" max="34" width="13.5703125" style="43" bestFit="1" customWidth="1"/>
    <col min="35" max="16384" width="11.42578125" style="43"/>
  </cols>
  <sheetData>
    <row r="1" spans="1:32" x14ac:dyDescent="0.2">
      <c r="F1" s="115" t="s">
        <v>118</v>
      </c>
      <c r="H1" s="116" t="s">
        <v>119</v>
      </c>
      <c r="I1" s="116"/>
      <c r="J1" s="116"/>
      <c r="K1" s="116"/>
    </row>
    <row r="2" spans="1:32" x14ac:dyDescent="0.2">
      <c r="F2" s="115" t="s">
        <v>120</v>
      </c>
      <c r="H2" s="116" t="s">
        <v>121</v>
      </c>
      <c r="I2" s="116"/>
      <c r="J2" s="116"/>
      <c r="K2" s="116"/>
    </row>
    <row r="3" spans="1:32" x14ac:dyDescent="0.2">
      <c r="F3" s="115" t="s">
        <v>122</v>
      </c>
      <c r="H3" s="116" t="s">
        <v>123</v>
      </c>
      <c r="I3" s="116"/>
      <c r="J3" s="116"/>
      <c r="K3" s="117"/>
    </row>
    <row r="4" spans="1:32" x14ac:dyDescent="0.2">
      <c r="F4" s="115" t="s">
        <v>124</v>
      </c>
      <c r="H4" s="116" t="s">
        <v>125</v>
      </c>
      <c r="I4" s="116"/>
      <c r="J4" s="116"/>
      <c r="K4" s="117"/>
    </row>
    <row r="5" spans="1:32" x14ac:dyDescent="0.2">
      <c r="F5" s="115" t="s">
        <v>126</v>
      </c>
      <c r="H5" s="116" t="s">
        <v>127</v>
      </c>
      <c r="I5" s="116"/>
      <c r="J5" s="116"/>
      <c r="K5" s="116"/>
    </row>
    <row r="6" spans="1:32" x14ac:dyDescent="0.2">
      <c r="F6" s="115" t="s">
        <v>128</v>
      </c>
      <c r="H6" s="116" t="s">
        <v>129</v>
      </c>
      <c r="I6" s="116"/>
      <c r="J6" s="116"/>
      <c r="K6" s="116"/>
    </row>
    <row r="7" spans="1:32" x14ac:dyDescent="0.2">
      <c r="F7" s="115" t="s">
        <v>130</v>
      </c>
      <c r="H7" s="119">
        <v>46234</v>
      </c>
      <c r="I7" s="119"/>
      <c r="J7" s="119"/>
      <c r="K7" s="119"/>
    </row>
    <row r="8" spans="1:32" x14ac:dyDescent="0.2">
      <c r="F8" s="115" t="s">
        <v>131</v>
      </c>
      <c r="H8" s="118" t="s">
        <v>132</v>
      </c>
      <c r="I8" s="115"/>
      <c r="J8" s="115"/>
      <c r="K8" s="115"/>
    </row>
    <row r="10" spans="1:32" ht="45.75" customHeight="1" x14ac:dyDescent="0.2">
      <c r="B10" s="165" t="s">
        <v>70</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7"/>
    </row>
    <row r="11" spans="1:32" s="39" customFormat="1" ht="18.75" x14ac:dyDescent="0.2">
      <c r="A11" s="38"/>
      <c r="B11" s="168" t="s">
        <v>54</v>
      </c>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83"/>
    </row>
    <row r="12" spans="1:32" s="38" customFormat="1" ht="14.25" x14ac:dyDescent="0.2">
      <c r="B12" s="169" t="s">
        <v>40</v>
      </c>
      <c r="C12" s="169"/>
      <c r="D12" s="169"/>
      <c r="E12" s="170" t="s">
        <v>0</v>
      </c>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row>
    <row r="13" spans="1:32" s="38" customFormat="1" ht="32.25" customHeight="1" x14ac:dyDescent="0.2">
      <c r="B13" s="139" t="s">
        <v>41</v>
      </c>
      <c r="C13" s="139"/>
      <c r="D13" s="139"/>
      <c r="E13" s="171" t="s">
        <v>1</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row>
    <row r="14" spans="1:32" s="38" customFormat="1" ht="30.75" customHeight="1" x14ac:dyDescent="0.2">
      <c r="B14" s="139" t="s">
        <v>42</v>
      </c>
      <c r="C14" s="139"/>
      <c r="D14" s="139"/>
      <c r="E14" s="140" t="s">
        <v>24</v>
      </c>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2"/>
    </row>
    <row r="15" spans="1:32" s="38" customFormat="1" ht="14.25" x14ac:dyDescent="0.2">
      <c r="B15" s="143" t="s">
        <v>2</v>
      </c>
      <c r="C15" s="144"/>
      <c r="D15" s="145"/>
      <c r="E15" s="146" t="s">
        <v>77</v>
      </c>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8"/>
    </row>
    <row r="16" spans="1:32" ht="18.75" x14ac:dyDescent="0.2">
      <c r="B16" s="149" t="s">
        <v>98</v>
      </c>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1"/>
    </row>
    <row r="17" spans="2:33" s="38" customFormat="1" ht="22.5" customHeight="1" x14ac:dyDescent="0.2">
      <c r="B17" s="152" t="s">
        <v>32</v>
      </c>
      <c r="C17" s="152"/>
      <c r="D17" s="152"/>
      <c r="E17" s="152"/>
      <c r="F17" s="153" t="s">
        <v>99</v>
      </c>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5"/>
    </row>
    <row r="18" spans="2:33" s="38" customFormat="1" ht="46.5" customHeight="1" x14ac:dyDescent="0.2">
      <c r="B18" s="156" t="s">
        <v>25</v>
      </c>
      <c r="C18" s="156"/>
      <c r="D18" s="156"/>
      <c r="E18" s="156"/>
      <c r="F18" s="157" t="s">
        <v>100</v>
      </c>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9"/>
    </row>
    <row r="19" spans="2:33" s="38" customFormat="1" ht="17.25" customHeight="1" x14ac:dyDescent="0.2">
      <c r="B19" s="160" t="s">
        <v>43</v>
      </c>
      <c r="C19" s="161"/>
      <c r="D19" s="161"/>
      <c r="E19" s="162"/>
      <c r="F19" s="153" t="s">
        <v>101</v>
      </c>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5"/>
    </row>
    <row r="20" spans="2:33" s="38" customFormat="1" ht="15.75" x14ac:dyDescent="0.2">
      <c r="B20" s="163" t="s">
        <v>102</v>
      </c>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47"/>
    </row>
    <row r="21" spans="2:33" s="38" customFormat="1" ht="33" customHeight="1" x14ac:dyDescent="0.2">
      <c r="B21" s="137" t="s">
        <v>33</v>
      </c>
      <c r="C21" s="137"/>
      <c r="D21" s="137"/>
      <c r="E21" s="137"/>
      <c r="F21" s="138" t="s">
        <v>103</v>
      </c>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row>
    <row r="22" spans="2:33" s="38" customFormat="1" ht="22.5" customHeight="1" x14ac:dyDescent="0.2">
      <c r="B22" s="126" t="s">
        <v>34</v>
      </c>
      <c r="C22" s="126"/>
      <c r="D22" s="126"/>
      <c r="E22" s="126"/>
      <c r="F22" s="127" t="s">
        <v>104</v>
      </c>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row>
    <row r="23" spans="2:33" ht="21" customHeight="1" x14ac:dyDescent="0.2">
      <c r="B23" s="20"/>
      <c r="C23" s="128" t="s">
        <v>69</v>
      </c>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30"/>
    </row>
    <row r="24" spans="2:33" ht="58.5" customHeight="1" x14ac:dyDescent="0.2">
      <c r="B24" s="40" t="s">
        <v>39</v>
      </c>
      <c r="C24" s="131" t="s">
        <v>26</v>
      </c>
      <c r="D24" s="132"/>
      <c r="E24" s="133"/>
      <c r="F24" s="41" t="s">
        <v>27</v>
      </c>
      <c r="G24" s="52" t="s">
        <v>4</v>
      </c>
      <c r="H24" s="53" t="s">
        <v>3</v>
      </c>
      <c r="I24" s="54" t="s">
        <v>28</v>
      </c>
      <c r="J24" s="55" t="s">
        <v>61</v>
      </c>
      <c r="K24" s="55" t="s">
        <v>63</v>
      </c>
      <c r="L24" s="54" t="s">
        <v>46</v>
      </c>
      <c r="M24" s="46" t="s">
        <v>5</v>
      </c>
      <c r="N24" s="46" t="s">
        <v>6</v>
      </c>
      <c r="O24" s="46" t="s">
        <v>7</v>
      </c>
      <c r="P24" s="46" t="s">
        <v>8</v>
      </c>
      <c r="Q24" s="46" t="s">
        <v>75</v>
      </c>
      <c r="R24" s="106" t="s">
        <v>9</v>
      </c>
      <c r="S24" s="51" t="s">
        <v>10</v>
      </c>
      <c r="T24" s="51" t="s">
        <v>11</v>
      </c>
      <c r="U24" s="51" t="s">
        <v>12</v>
      </c>
      <c r="V24" s="46" t="s">
        <v>47</v>
      </c>
      <c r="W24" s="51" t="s">
        <v>13</v>
      </c>
      <c r="X24" s="51" t="s">
        <v>14</v>
      </c>
      <c r="Y24" s="51" t="s">
        <v>15</v>
      </c>
      <c r="Z24" s="51" t="s">
        <v>16</v>
      </c>
      <c r="AA24" s="46" t="s">
        <v>48</v>
      </c>
      <c r="AB24" s="46" t="s">
        <v>29</v>
      </c>
      <c r="AC24" s="46" t="s">
        <v>30</v>
      </c>
      <c r="AD24" s="46" t="s">
        <v>71</v>
      </c>
      <c r="AE24" s="46" t="s">
        <v>31</v>
      </c>
    </row>
    <row r="25" spans="2:33" ht="72" customHeight="1" x14ac:dyDescent="0.2">
      <c r="B25" s="8">
        <v>5</v>
      </c>
      <c r="C25" s="134" t="s">
        <v>105</v>
      </c>
      <c r="D25" s="135"/>
      <c r="E25" s="136"/>
      <c r="F25" s="84"/>
      <c r="G25" s="84"/>
      <c r="H25" s="114" t="s">
        <v>20</v>
      </c>
      <c r="I25" s="4">
        <v>1500</v>
      </c>
      <c r="J25" s="4"/>
      <c r="K25" s="4"/>
      <c r="L25" s="4">
        <f>+L26+L28</f>
        <v>1239</v>
      </c>
      <c r="M25" s="85">
        <f>+M26+M28</f>
        <v>0</v>
      </c>
      <c r="N25" s="85">
        <f t="shared" ref="N25:P25" si="0">+N26+N28</f>
        <v>0</v>
      </c>
      <c r="O25" s="85">
        <f t="shared" si="0"/>
        <v>0</v>
      </c>
      <c r="P25" s="87">
        <f t="shared" si="0"/>
        <v>0</v>
      </c>
      <c r="Q25" s="85">
        <v>0</v>
      </c>
      <c r="R25" s="86">
        <f>+R26+R28</f>
        <v>0</v>
      </c>
      <c r="S25" s="87">
        <f t="shared" ref="S25:U25" si="1">+S26+S28</f>
        <v>0</v>
      </c>
      <c r="T25" s="87">
        <f t="shared" si="1"/>
        <v>0</v>
      </c>
      <c r="U25" s="87">
        <f t="shared" si="1"/>
        <v>0</v>
      </c>
      <c r="V25" s="87">
        <f>SUM(R25:U25)</f>
        <v>0</v>
      </c>
      <c r="W25" s="87">
        <f>+W26+W28</f>
        <v>0</v>
      </c>
      <c r="X25" s="87">
        <f t="shared" ref="X25:Z25" si="2">+X26+X28</f>
        <v>0</v>
      </c>
      <c r="Y25" s="87">
        <f t="shared" si="2"/>
        <v>0</v>
      </c>
      <c r="Z25" s="87">
        <f t="shared" si="2"/>
        <v>0</v>
      </c>
      <c r="AA25" s="87">
        <f>SUM(W25:Z25)</f>
        <v>0</v>
      </c>
      <c r="AB25" s="85">
        <v>0</v>
      </c>
      <c r="AC25" s="18">
        <v>0</v>
      </c>
      <c r="AD25" s="1">
        <v>7550879</v>
      </c>
      <c r="AE25" s="88" t="s">
        <v>65</v>
      </c>
    </row>
    <row r="26" spans="2:33" ht="82.5" customHeight="1" x14ac:dyDescent="0.2">
      <c r="B26" s="89"/>
      <c r="C26" s="120" t="s">
        <v>111</v>
      </c>
      <c r="D26" s="121"/>
      <c r="E26" s="122"/>
      <c r="F26" s="90" t="s">
        <v>106</v>
      </c>
      <c r="G26" s="84"/>
      <c r="H26" s="114" t="s">
        <v>20</v>
      </c>
      <c r="I26" s="4">
        <v>1000</v>
      </c>
      <c r="J26" s="4"/>
      <c r="K26" s="4"/>
      <c r="L26" s="4">
        <v>875</v>
      </c>
      <c r="M26" s="85">
        <v>0</v>
      </c>
      <c r="N26" s="85">
        <v>0</v>
      </c>
      <c r="O26" s="85">
        <v>0</v>
      </c>
      <c r="P26" s="87"/>
      <c r="Q26" s="85">
        <v>0</v>
      </c>
      <c r="R26" s="86"/>
      <c r="S26" s="87"/>
      <c r="T26" s="87"/>
      <c r="U26" s="87"/>
      <c r="V26" s="87">
        <f t="shared" ref="V26:V28" si="3">SUM(R26:U26)</f>
        <v>0</v>
      </c>
      <c r="W26" s="87"/>
      <c r="X26" s="87"/>
      <c r="Y26" s="87"/>
      <c r="Z26" s="87"/>
      <c r="AA26" s="87">
        <f t="shared" ref="AA26:AA28" si="4">SUM(W26:Z26)</f>
        <v>0</v>
      </c>
      <c r="AB26" s="85">
        <v>0</v>
      </c>
      <c r="AC26" s="9">
        <v>0</v>
      </c>
      <c r="AD26" s="91"/>
      <c r="AE26" s="91"/>
      <c r="AF26" s="92"/>
      <c r="AG26" s="93"/>
    </row>
    <row r="27" spans="2:33" ht="91.5" customHeight="1" x14ac:dyDescent="0.2">
      <c r="B27" s="89"/>
      <c r="C27" s="120" t="s">
        <v>112</v>
      </c>
      <c r="D27" s="121"/>
      <c r="E27" s="122"/>
      <c r="F27" s="90" t="s">
        <v>107</v>
      </c>
      <c r="G27" s="84"/>
      <c r="H27" s="114" t="s">
        <v>22</v>
      </c>
      <c r="I27" s="94">
        <v>3</v>
      </c>
      <c r="J27" s="94"/>
      <c r="K27" s="94"/>
      <c r="L27" s="94">
        <v>10</v>
      </c>
      <c r="M27" s="85">
        <v>0</v>
      </c>
      <c r="N27" s="85">
        <v>0</v>
      </c>
      <c r="O27" s="85">
        <v>0</v>
      </c>
      <c r="P27" s="87">
        <v>2</v>
      </c>
      <c r="Q27" s="98">
        <f>SUM(M27:P27)</f>
        <v>2</v>
      </c>
      <c r="R27" s="86"/>
      <c r="S27" s="87"/>
      <c r="T27" s="87"/>
      <c r="U27" s="87"/>
      <c r="V27" s="87">
        <f t="shared" si="3"/>
        <v>0</v>
      </c>
      <c r="W27" s="87"/>
      <c r="X27" s="87"/>
      <c r="Y27" s="87"/>
      <c r="Z27" s="87"/>
      <c r="AA27" s="87">
        <f t="shared" si="4"/>
        <v>0</v>
      </c>
      <c r="AB27" s="98">
        <f>+Q27+V27+AA27</f>
        <v>2</v>
      </c>
      <c r="AC27" s="9">
        <f>+AB27/L27</f>
        <v>0.2</v>
      </c>
      <c r="AD27" s="91"/>
      <c r="AE27" s="91"/>
    </row>
    <row r="28" spans="2:33" ht="65.25" customHeight="1" x14ac:dyDescent="0.2">
      <c r="B28" s="89"/>
      <c r="C28" s="120" t="s">
        <v>113</v>
      </c>
      <c r="D28" s="121"/>
      <c r="E28" s="122"/>
      <c r="F28" s="90" t="s">
        <v>108</v>
      </c>
      <c r="G28" s="95"/>
      <c r="H28" s="114" t="s">
        <v>20</v>
      </c>
      <c r="I28" s="94">
        <v>500</v>
      </c>
      <c r="J28" s="94"/>
      <c r="K28" s="94"/>
      <c r="L28" s="96" t="s">
        <v>109</v>
      </c>
      <c r="M28" s="85">
        <v>0</v>
      </c>
      <c r="N28" s="85">
        <v>0</v>
      </c>
      <c r="O28" s="85">
        <v>0</v>
      </c>
      <c r="P28" s="87"/>
      <c r="Q28" s="85">
        <v>0</v>
      </c>
      <c r="R28" s="86"/>
      <c r="S28" s="87"/>
      <c r="T28" s="87"/>
      <c r="U28" s="87"/>
      <c r="V28" s="87">
        <f t="shared" si="3"/>
        <v>0</v>
      </c>
      <c r="W28" s="87"/>
      <c r="X28" s="87"/>
      <c r="Y28" s="87"/>
      <c r="Z28" s="87"/>
      <c r="AA28" s="87">
        <f t="shared" si="4"/>
        <v>0</v>
      </c>
      <c r="AB28" s="85">
        <v>0</v>
      </c>
      <c r="AC28" s="9">
        <v>0</v>
      </c>
      <c r="AD28" s="91"/>
      <c r="AE28" s="97"/>
    </row>
    <row r="29" spans="2:33" x14ac:dyDescent="0.2">
      <c r="B29" s="123" t="s">
        <v>76</v>
      </c>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5"/>
    </row>
    <row r="30" spans="2:33" x14ac:dyDescent="0.2">
      <c r="T30" s="38"/>
    </row>
    <row r="31" spans="2:33" x14ac:dyDescent="0.2">
      <c r="I31" s="48"/>
      <c r="J31" s="48"/>
      <c r="K31" s="48"/>
      <c r="T31" s="38"/>
    </row>
    <row r="32" spans="2:33" x14ac:dyDescent="0.2">
      <c r="I32" s="48"/>
      <c r="J32" s="48"/>
      <c r="K32" s="48"/>
      <c r="T32" s="38"/>
    </row>
    <row r="33" spans="9:30" x14ac:dyDescent="0.2">
      <c r="I33" s="48"/>
      <c r="J33" s="48"/>
      <c r="K33" s="48"/>
      <c r="T33" s="38"/>
    </row>
    <row r="34" spans="9:30" x14ac:dyDescent="0.2">
      <c r="I34" s="48"/>
      <c r="J34" s="48"/>
      <c r="K34" s="48"/>
      <c r="T34" s="38"/>
    </row>
    <row r="35" spans="9:30" ht="22.5" customHeight="1" x14ac:dyDescent="0.2">
      <c r="T35" s="38"/>
    </row>
    <row r="36" spans="9:30" ht="27.75" hidden="1" customHeight="1" x14ac:dyDescent="0.2">
      <c r="I36" s="67" t="e">
        <f>+#REF!+#REF!+#REF!+#REF!+#REF!+#REF!+#REF!+#REF!+#REF!+#REF!+#REF!+#REF!+#REF!+#REF!+#REF!+#REF!+#REF!+#REF!+#REF!+#REF!+#REF!+#REF!+#REF!+I26+I27+I28+#REF!+#REF!+#REF!+#REF!+#REF!+#REF!+#REF!+#REF!+#REF!+#REF!+#REF!+#REF!+#REF!+#REF!+#REF!+#REF!+#REF!+#REF!+#REF!+#REF!+#REF!+#REF!+#REF!+#REF!+#REF!+#REF!+#REF!+#REF!</f>
        <v>#REF!</v>
      </c>
      <c r="J36" s="67"/>
      <c r="K36" s="67"/>
      <c r="L36" s="67" t="e">
        <f>+#REF!+#REF!+#REF!+#REF!+#REF!+#REF!+#REF!+#REF!+#REF!+#REF!+#REF!+#REF!+#REF!+#REF!+#REF!+#REF!+#REF!+#REF!+#REF!+#REF!+#REF!+#REF!+#REF!+L26+L27+L28+#REF!+#REF!+#REF!+#REF!+#REF!+#REF!+#REF!+#REF!+#REF!+#REF!+#REF!+#REF!+#REF!+#REF!+#REF!+#REF!+#REF!+#REF!+#REF!+#REF!+#REF!+#REF!+#REF!+#REF!+#REF!+#REF!+#REF!+#REF!</f>
        <v>#REF!</v>
      </c>
      <c r="M36" s="65" t="e">
        <f>+#REF!+#REF!+#REF!+#REF!+#REF!+#REF!+#REF!+#REF!+#REF!+#REF!+#REF!+#REF!+#REF!+#REF!+#REF!+#REF!+#REF!+#REF!+#REF!+#REF!+#REF!+#REF!+#REF!+M26+M27+M28+#REF!+#REF!+#REF!+#REF!+#REF!+#REF!+#REF!+#REF!+#REF!+#REF!+#REF!+#REF!+#REF!+#REF!+#REF!+#REF!+#REF!+#REF!+#REF!+#REF!+#REF!+#REF!+#REF!+#REF!+#REF!+#REF!+#REF!+#REF!</f>
        <v>#REF!</v>
      </c>
      <c r="N36" s="65" t="e">
        <f>+#REF!+#REF!+#REF!+#REF!+#REF!+#REF!+#REF!+#REF!+#REF!+#REF!+#REF!+#REF!+#REF!+#REF!+#REF!+#REF!+#REF!+#REF!+#REF!+#REF!+#REF!+#REF!+#REF!+N26+N27+N28+#REF!+#REF!+#REF!+#REF!+#REF!+#REF!+#REF!+#REF!+#REF!+#REF!+#REF!+#REF!+#REF!+#REF!+#REF!+#REF!+#REF!+#REF!+#REF!+#REF!+#REF!+#REF!+#REF!+#REF!+#REF!+#REF!+#REF!+#REF!</f>
        <v>#REF!</v>
      </c>
      <c r="O36" s="65" t="e">
        <f>+#REF!+#REF!+#REF!+#REF!+#REF!+#REF!+#REF!+#REF!+#REF!+#REF!+#REF!+#REF!+#REF!+#REF!+#REF!+#REF!+#REF!+#REF!+#REF!+#REF!+#REF!+#REF!+#REF!+O26+O27+O28+#REF!+#REF!+#REF!+#REF!+#REF!+#REF!+#REF!+#REF!+#REF!+#REF!+#REF!+#REF!+#REF!+#REF!+#REF!+#REF!+#REF!+#REF!+#REF!+#REF!+#REF!+#REF!+#REF!+#REF!+#REF!+#REF!+#REF!+#REF!</f>
        <v>#REF!</v>
      </c>
      <c r="P36" s="65" t="e">
        <f>+#REF!+#REF!+#REF!+#REF!+#REF!+#REF!+#REF!+#REF!+#REF!+#REF!+#REF!+#REF!+#REF!+#REF!+#REF!+#REF!+#REF!+#REF!+#REF!+#REF!+#REF!+#REF!+#REF!+P26+P27+P28+#REF!+#REF!+#REF!+#REF!+#REF!+#REF!+#REF!+#REF!+#REF!+#REF!+#REF!+#REF!+#REF!+#REF!+#REF!+#REF!+#REF!+#REF!+#REF!+#REF!+#REF!+#REF!+#REF!+#REF!+#REF!+#REF!+#REF!+#REF!</f>
        <v>#REF!</v>
      </c>
      <c r="Q36" s="64" t="e">
        <f>+M36+N36+O36+P36</f>
        <v>#REF!</v>
      </c>
      <c r="R36" s="65" t="e">
        <f>+#REF!+#REF!+#REF!+#REF!+#REF!+#REF!+#REF!+#REF!+#REF!+#REF!+#REF!+#REF!+#REF!+#REF!+#REF!+#REF!+#REF!+#REF!+#REF!+#REF!+#REF!+#REF!+#REF!+R26+R27+R28+#REF!+#REF!+#REF!+#REF!+#REF!+#REF!+#REF!+#REF!+#REF!+#REF!+#REF!+#REF!+#REF!+#REF!+#REF!+#REF!+#REF!+#REF!+#REF!+#REF!+#REF!+#REF!+#REF!+#REF!+#REF!+#REF!+#REF!+#REF!</f>
        <v>#REF!</v>
      </c>
      <c r="S36" s="65" t="e">
        <f>+#REF!+#REF!+#REF!+#REF!+#REF!+#REF!+#REF!+#REF!+#REF!+#REF!+#REF!+#REF!+#REF!+#REF!+#REF!+#REF!+#REF!+#REF!+#REF!+#REF!+#REF!+#REF!+#REF!+S26+S27+S28+#REF!+#REF!+#REF!+#REF!+#REF!+#REF!+#REF!+#REF!+#REF!+#REF!+#REF!+#REF!+#REF!+#REF!+#REF!+#REF!+#REF!+#REF!+#REF!+#REF!+#REF!+#REF!+#REF!+#REF!+#REF!+#REF!+#REF!+#REF!</f>
        <v>#REF!</v>
      </c>
      <c r="T36" s="65" t="e">
        <f>+#REF!+#REF!+#REF!+#REF!+#REF!+#REF!+#REF!+#REF!+#REF!+#REF!+#REF!+#REF!+#REF!+#REF!+#REF!+#REF!+#REF!+#REF!+#REF!+#REF!+#REF!+#REF!+#REF!+T26+T27+T28+#REF!+#REF!+#REF!+#REF!+#REF!+#REF!+#REF!+#REF!+#REF!+#REF!+#REF!+#REF!+#REF!+#REF!+#REF!+#REF!+#REF!+#REF!+#REF!+#REF!+#REF!+#REF!+#REF!+#REF!+#REF!+#REF!+#REF!+#REF!</f>
        <v>#REF!</v>
      </c>
      <c r="U36" s="65" t="e">
        <f>+#REF!+#REF!+#REF!+#REF!+#REF!+#REF!+#REF!+#REF!+#REF!+#REF!+#REF!+#REF!+#REF!+#REF!+#REF!+#REF!+#REF!+#REF!+#REF!+#REF!+#REF!+#REF!+#REF!+U26+U27+U28+#REF!+#REF!+#REF!+#REF!+#REF!+#REF!+#REF!+#REF!+#REF!+#REF!+#REF!+#REF!+#REF!+#REF!+#REF!+#REF!+#REF!+#REF!+#REF!+#REF!+#REF!+#REF!+#REF!+#REF!+#REF!+#REF!+#REF!+#REF!</f>
        <v>#REF!</v>
      </c>
      <c r="V36" s="64" t="e">
        <f>+R36+S36+T36+U36</f>
        <v>#REF!</v>
      </c>
      <c r="W36" s="65" t="e">
        <f>+#REF!+#REF!+#REF!+#REF!+#REF!+#REF!+#REF!+#REF!+#REF!+#REF!+#REF!+#REF!+#REF!+#REF!+#REF!+#REF!+#REF!+#REF!+#REF!+#REF!+#REF!+#REF!+#REF!+W26+W27+W28+#REF!+#REF!+#REF!+#REF!+#REF!+#REF!+#REF!+#REF!+#REF!+#REF!+#REF!+#REF!+#REF!+#REF!+#REF!+#REF!+#REF!+#REF!+#REF!+#REF!+#REF!+#REF!+#REF!+#REF!+#REF!+#REF!+#REF!+#REF!</f>
        <v>#REF!</v>
      </c>
      <c r="X36" s="65" t="e">
        <f>+#REF!+#REF!+#REF!+#REF!+#REF!+#REF!+#REF!+#REF!+#REF!+#REF!+#REF!+#REF!+#REF!+#REF!+#REF!+#REF!+#REF!+#REF!+#REF!+#REF!+#REF!+#REF!+#REF!+X26+X27+X28+#REF!+#REF!+#REF!+#REF!+#REF!+#REF!+#REF!+#REF!+#REF!+#REF!+#REF!+#REF!+#REF!+#REF!+#REF!+#REF!+#REF!+#REF!+#REF!+#REF!+#REF!+#REF!+#REF!+#REF!+#REF!+#REF!+#REF!+#REF!</f>
        <v>#REF!</v>
      </c>
      <c r="Y36" s="65" t="e">
        <f>+#REF!+#REF!+#REF!+#REF!+#REF!+#REF!+#REF!+#REF!+#REF!+#REF!+#REF!+#REF!+#REF!+#REF!+#REF!+#REF!+#REF!+#REF!+#REF!+#REF!+#REF!+#REF!+#REF!+Y26+Y27+Y28+#REF!+#REF!+#REF!+#REF!+#REF!+#REF!+#REF!+#REF!+#REF!+#REF!+#REF!+#REF!+#REF!+#REF!+#REF!+#REF!+#REF!+#REF!+#REF!+#REF!+#REF!+#REF!+#REF!+#REF!+#REF!+#REF!+#REF!+#REF!</f>
        <v>#REF!</v>
      </c>
      <c r="Z36" s="65" t="e">
        <f>+#REF!+#REF!+#REF!+#REF!+#REF!+#REF!+#REF!+#REF!+#REF!+#REF!+#REF!+#REF!+#REF!+#REF!+#REF!+#REF!+#REF!+#REF!+#REF!+#REF!+#REF!+#REF!+#REF!+Z26+Z27+Z28+#REF!+#REF!+#REF!+#REF!+#REF!+#REF!+#REF!+#REF!+#REF!+#REF!+#REF!+#REF!+#REF!+#REF!+#REF!+#REF!+#REF!+#REF!+#REF!+#REF!+#REF!+#REF!+#REF!+#REF!+#REF!+#REF!+#REF!+#REF!</f>
        <v>#REF!</v>
      </c>
      <c r="AA36" s="64" t="e">
        <f>+W36+X36+Y36+Z36</f>
        <v>#REF!</v>
      </c>
      <c r="AB36" s="64" t="e">
        <f>+Q36+V36+AA36</f>
        <v>#REF!</v>
      </c>
      <c r="AC36" s="66" t="e">
        <f>+AB36/L36</f>
        <v>#REF!</v>
      </c>
      <c r="AD36" s="63" t="e">
        <f>+#REF!</f>
        <v>#REF!</v>
      </c>
    </row>
    <row r="37" spans="9:30" x14ac:dyDescent="0.2">
      <c r="I37" s="48"/>
      <c r="J37" s="48"/>
      <c r="K37" s="48"/>
      <c r="L37" s="48"/>
      <c r="Q37" s="49"/>
      <c r="R37" s="48"/>
      <c r="T37" s="38"/>
    </row>
    <row r="38" spans="9:30" x14ac:dyDescent="0.2">
      <c r="R38" s="48"/>
      <c r="T38" s="38"/>
      <c r="V38" s="48"/>
      <c r="X38" s="48"/>
      <c r="Y38" s="48"/>
    </row>
    <row r="39" spans="9:30" x14ac:dyDescent="0.2">
      <c r="N39" s="48"/>
      <c r="T39" s="38"/>
    </row>
    <row r="40" spans="9:30" x14ac:dyDescent="0.2">
      <c r="R40" s="43" t="s">
        <v>55</v>
      </c>
      <c r="T40" s="50"/>
    </row>
  </sheetData>
  <mergeCells count="29">
    <mergeCell ref="B10:AE10"/>
    <mergeCell ref="B11:AE11"/>
    <mergeCell ref="B12:D12"/>
    <mergeCell ref="E12:AE12"/>
    <mergeCell ref="B13:D13"/>
    <mergeCell ref="E13:AE13"/>
    <mergeCell ref="B21:E21"/>
    <mergeCell ref="F21:AE21"/>
    <mergeCell ref="B14:D14"/>
    <mergeCell ref="E14:AE14"/>
    <mergeCell ref="B15:D15"/>
    <mergeCell ref="E15:AE15"/>
    <mergeCell ref="B16:AE16"/>
    <mergeCell ref="B17:E17"/>
    <mergeCell ref="F17:AE17"/>
    <mergeCell ref="B18:E18"/>
    <mergeCell ref="F18:AE18"/>
    <mergeCell ref="B19:E19"/>
    <mergeCell ref="F19:AE19"/>
    <mergeCell ref="B20:AD20"/>
    <mergeCell ref="C27:E27"/>
    <mergeCell ref="C28:E28"/>
    <mergeCell ref="B29:AE29"/>
    <mergeCell ref="B22:E22"/>
    <mergeCell ref="F22:AE22"/>
    <mergeCell ref="C23:AE23"/>
    <mergeCell ref="C24:E24"/>
    <mergeCell ref="C25:E25"/>
    <mergeCell ref="C26:E26"/>
  </mergeCells>
  <printOptions horizontalCentered="1"/>
  <pageMargins left="0" right="0" top="0.39370078740157483" bottom="0.39370078740157483" header="0.39370078740157483" footer="0.39370078740157483"/>
  <pageSetup scale="60" orientation="landscape" r:id="rId1"/>
  <headerFooter>
    <oddFooter>&amp;C&amp;9PLAN OPERATIVO ANUAL, 2026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0"/>
  <sheetViews>
    <sheetView showGridLines="0" showZeros="0" topLeftCell="B7" zoomScale="90" zoomScaleNormal="90" zoomScaleSheetLayoutView="90" zoomScalePageLayoutView="70" workbookViewId="0">
      <selection activeCell="F19" sqref="F19:AE19"/>
    </sheetView>
  </sheetViews>
  <sheetFormatPr baseColWidth="10" defaultColWidth="11.42578125" defaultRowHeight="12.75" x14ac:dyDescent="0.2"/>
  <cols>
    <col min="1" max="1" width="8.42578125" style="43" hidden="1" customWidth="1"/>
    <col min="2" max="2" width="4.140625" style="43" customWidth="1"/>
    <col min="3" max="3" width="12.28515625" style="43" customWidth="1"/>
    <col min="4" max="4" width="2.85546875" style="43" customWidth="1"/>
    <col min="5" max="5" width="7.5703125" style="43" customWidth="1"/>
    <col min="6" max="6" width="22.7109375" style="43" customWidth="1"/>
    <col min="7" max="7" width="23" style="43" customWidth="1"/>
    <col min="8" max="8" width="14.140625" style="43" customWidth="1"/>
    <col min="9" max="9" width="9.7109375" style="43" customWidth="1"/>
    <col min="10" max="11" width="9.7109375" style="43" hidden="1" customWidth="1"/>
    <col min="12" max="12" width="9.7109375" style="72" customWidth="1"/>
    <col min="13" max="13" width="5.5703125" style="43" hidden="1" customWidth="1"/>
    <col min="14" max="14" width="8.28515625" style="43" hidden="1" customWidth="1"/>
    <col min="15" max="15" width="8.85546875" style="43" hidden="1" customWidth="1"/>
    <col min="16" max="16" width="7.7109375" style="43" hidden="1" customWidth="1"/>
    <col min="17" max="17" width="15.85546875" style="43" customWidth="1"/>
    <col min="18" max="18" width="7.85546875" style="43" customWidth="1"/>
    <col min="19" max="19" width="7.140625" style="43" customWidth="1"/>
    <col min="20" max="20" width="7" style="43" customWidth="1"/>
    <col min="21" max="21" width="7" style="43" hidden="1" customWidth="1"/>
    <col min="22" max="22" width="16.140625" style="43" customWidth="1"/>
    <col min="23" max="23" width="8.42578125" style="43" hidden="1" customWidth="1"/>
    <col min="24" max="24" width="7.5703125" style="43" hidden="1" customWidth="1"/>
    <col min="25" max="25" width="7.7109375" style="43" hidden="1" customWidth="1"/>
    <col min="26" max="26" width="7.42578125" style="43" hidden="1" customWidth="1"/>
    <col min="27" max="27" width="16.42578125" style="43" hidden="1" customWidth="1"/>
    <col min="28" max="28" width="15.28515625" style="43" customWidth="1"/>
    <col min="29" max="29" width="14.85546875" style="43" customWidth="1"/>
    <col min="30" max="30" width="18.7109375" style="43" customWidth="1"/>
    <col min="31" max="31" width="35.5703125" style="43" customWidth="1"/>
    <col min="32" max="33" width="13.5703125" style="43" bestFit="1" customWidth="1"/>
    <col min="34" max="16384" width="11.42578125" style="43"/>
  </cols>
  <sheetData>
    <row r="1" spans="1:31" x14ac:dyDescent="0.2">
      <c r="G1" s="115" t="s">
        <v>118</v>
      </c>
      <c r="I1" s="116" t="s">
        <v>119</v>
      </c>
      <c r="J1" s="116"/>
      <c r="K1" s="116"/>
      <c r="L1" s="116"/>
    </row>
    <row r="2" spans="1:31" x14ac:dyDescent="0.2">
      <c r="G2" s="115" t="s">
        <v>120</v>
      </c>
      <c r="I2" s="116" t="s">
        <v>121</v>
      </c>
      <c r="J2" s="116"/>
      <c r="K2" s="116"/>
      <c r="L2" s="116"/>
    </row>
    <row r="3" spans="1:31" x14ac:dyDescent="0.2">
      <c r="G3" s="115" t="s">
        <v>122</v>
      </c>
      <c r="I3" s="116" t="s">
        <v>123</v>
      </c>
      <c r="J3" s="116"/>
      <c r="K3" s="116"/>
      <c r="L3" s="117"/>
    </row>
    <row r="4" spans="1:31" x14ac:dyDescent="0.2">
      <c r="G4" s="115" t="s">
        <v>124</v>
      </c>
      <c r="I4" s="116" t="s">
        <v>125</v>
      </c>
      <c r="J4" s="116"/>
      <c r="K4" s="116"/>
      <c r="L4" s="117"/>
    </row>
    <row r="5" spans="1:31" x14ac:dyDescent="0.2">
      <c r="G5" s="115" t="s">
        <v>126</v>
      </c>
      <c r="I5" s="116" t="s">
        <v>127</v>
      </c>
      <c r="J5" s="116"/>
      <c r="K5" s="116"/>
      <c r="L5" s="116"/>
    </row>
    <row r="6" spans="1:31" x14ac:dyDescent="0.2">
      <c r="G6" s="115" t="s">
        <v>128</v>
      </c>
      <c r="I6" s="116" t="s">
        <v>129</v>
      </c>
      <c r="J6" s="116"/>
      <c r="K6" s="116"/>
      <c r="L6" s="116"/>
    </row>
    <row r="7" spans="1:31" x14ac:dyDescent="0.2">
      <c r="G7" s="115" t="s">
        <v>130</v>
      </c>
      <c r="I7" s="119">
        <v>46234</v>
      </c>
      <c r="J7" s="119"/>
      <c r="K7" s="119"/>
      <c r="L7" s="119"/>
    </row>
    <row r="8" spans="1:31" x14ac:dyDescent="0.2">
      <c r="G8" s="115" t="s">
        <v>131</v>
      </c>
      <c r="I8" s="118" t="s">
        <v>132</v>
      </c>
      <c r="J8" s="115"/>
      <c r="K8" s="115"/>
      <c r="L8" s="115"/>
    </row>
    <row r="9" spans="1:31" ht="45.75" customHeight="1" x14ac:dyDescent="0.2">
      <c r="B9" s="165" t="s">
        <v>70</v>
      </c>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7"/>
    </row>
    <row r="10" spans="1:31" s="39" customFormat="1" ht="24" customHeight="1" x14ac:dyDescent="0.2">
      <c r="A10" s="38"/>
      <c r="B10" s="168" t="s">
        <v>54</v>
      </c>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row>
    <row r="11" spans="1:31" s="38" customFormat="1" ht="29.25" customHeight="1" x14ac:dyDescent="0.2">
      <c r="B11" s="169" t="s">
        <v>40</v>
      </c>
      <c r="C11" s="169"/>
      <c r="D11" s="169"/>
      <c r="E11" s="170" t="s">
        <v>0</v>
      </c>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row>
    <row r="12" spans="1:31" s="38" customFormat="1" ht="28.5" customHeight="1" x14ac:dyDescent="0.2">
      <c r="B12" s="139" t="s">
        <v>41</v>
      </c>
      <c r="C12" s="139"/>
      <c r="D12" s="139"/>
      <c r="E12" s="171" t="s">
        <v>1</v>
      </c>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row>
    <row r="13" spans="1:31" s="38" customFormat="1" ht="30.75" customHeight="1" x14ac:dyDescent="0.2">
      <c r="B13" s="139" t="s">
        <v>42</v>
      </c>
      <c r="C13" s="139"/>
      <c r="D13" s="139"/>
      <c r="E13" s="140" t="s">
        <v>24</v>
      </c>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2"/>
    </row>
    <row r="14" spans="1:31" s="38" customFormat="1" ht="14.25" customHeight="1" x14ac:dyDescent="0.2">
      <c r="B14" s="143" t="s">
        <v>2</v>
      </c>
      <c r="C14" s="144"/>
      <c r="D14" s="145"/>
      <c r="E14" s="140" t="s">
        <v>77</v>
      </c>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2"/>
    </row>
    <row r="15" spans="1:31" ht="27.95" customHeight="1" x14ac:dyDescent="0.2">
      <c r="B15" s="185" t="s">
        <v>23</v>
      </c>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row>
    <row r="16" spans="1:31" s="38" customFormat="1" ht="15.75" x14ac:dyDescent="0.2">
      <c r="B16" s="156" t="s">
        <v>32</v>
      </c>
      <c r="C16" s="156"/>
      <c r="D16" s="156"/>
      <c r="E16" s="156"/>
      <c r="F16" s="190" t="s">
        <v>36</v>
      </c>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row>
    <row r="17" spans="2:34" s="38" customFormat="1" ht="49.5" customHeight="1" x14ac:dyDescent="0.2">
      <c r="B17" s="156" t="s">
        <v>35</v>
      </c>
      <c r="C17" s="156"/>
      <c r="D17" s="156"/>
      <c r="E17" s="156"/>
      <c r="F17" s="188" t="s">
        <v>59</v>
      </c>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row>
    <row r="18" spans="2:34" s="38" customFormat="1" ht="48.75" customHeight="1" x14ac:dyDescent="0.2">
      <c r="B18" s="160" t="s">
        <v>58</v>
      </c>
      <c r="C18" s="161"/>
      <c r="D18" s="161"/>
      <c r="E18" s="162"/>
      <c r="F18" s="157" t="s">
        <v>60</v>
      </c>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9"/>
    </row>
    <row r="19" spans="2:34" s="38" customFormat="1" ht="37.5" customHeight="1" x14ac:dyDescent="0.2">
      <c r="B19" s="156" t="s">
        <v>25</v>
      </c>
      <c r="C19" s="156"/>
      <c r="D19" s="156"/>
      <c r="E19" s="156"/>
      <c r="F19" s="189" t="s">
        <v>97</v>
      </c>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row>
    <row r="20" spans="2:34" s="38" customFormat="1" ht="21" customHeight="1" x14ac:dyDescent="0.2">
      <c r="B20" s="182" t="s">
        <v>43</v>
      </c>
      <c r="C20" s="183"/>
      <c r="D20" s="183"/>
      <c r="E20" s="184"/>
      <c r="F20" s="153" t="s">
        <v>53</v>
      </c>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5"/>
    </row>
    <row r="21" spans="2:34" s="38" customFormat="1" ht="21" customHeight="1" x14ac:dyDescent="0.2">
      <c r="B21" s="163" t="s">
        <v>37</v>
      </c>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47"/>
    </row>
    <row r="22" spans="2:34" s="38" customFormat="1" ht="32.25" customHeight="1" x14ac:dyDescent="0.2">
      <c r="B22" s="137" t="s">
        <v>33</v>
      </c>
      <c r="C22" s="137"/>
      <c r="D22" s="137"/>
      <c r="E22" s="137"/>
      <c r="F22" s="200" t="s">
        <v>74</v>
      </c>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2"/>
    </row>
    <row r="23" spans="2:34" s="38" customFormat="1" ht="18.75" customHeight="1" x14ac:dyDescent="0.2">
      <c r="B23" s="137" t="s">
        <v>34</v>
      </c>
      <c r="C23" s="137"/>
      <c r="D23" s="137"/>
      <c r="E23" s="137"/>
      <c r="F23" s="203" t="s">
        <v>78</v>
      </c>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5"/>
    </row>
    <row r="24" spans="2:34" ht="24.75" customHeight="1" x14ac:dyDescent="0.2">
      <c r="B24" s="20"/>
      <c r="C24" s="128" t="s">
        <v>69</v>
      </c>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30"/>
    </row>
    <row r="25" spans="2:34" ht="77.25" customHeight="1" x14ac:dyDescent="0.2">
      <c r="B25" s="40" t="s">
        <v>39</v>
      </c>
      <c r="C25" s="131" t="s">
        <v>26</v>
      </c>
      <c r="D25" s="132"/>
      <c r="E25" s="133"/>
      <c r="F25" s="41" t="s">
        <v>27</v>
      </c>
      <c r="G25" s="52" t="s">
        <v>4</v>
      </c>
      <c r="H25" s="53" t="s">
        <v>3</v>
      </c>
      <c r="I25" s="54" t="s">
        <v>28</v>
      </c>
      <c r="J25" s="55" t="s">
        <v>61</v>
      </c>
      <c r="K25" s="55" t="s">
        <v>63</v>
      </c>
      <c r="L25" s="54" t="s">
        <v>46</v>
      </c>
      <c r="M25" s="54" t="s">
        <v>5</v>
      </c>
      <c r="N25" s="54" t="s">
        <v>6</v>
      </c>
      <c r="O25" s="54" t="s">
        <v>7</v>
      </c>
      <c r="P25" s="54" t="s">
        <v>8</v>
      </c>
      <c r="Q25" s="46" t="s">
        <v>75</v>
      </c>
      <c r="R25" s="54" t="s">
        <v>9</v>
      </c>
      <c r="S25" s="54" t="s">
        <v>10</v>
      </c>
      <c r="T25" s="106" t="s">
        <v>11</v>
      </c>
      <c r="U25" s="106" t="s">
        <v>12</v>
      </c>
      <c r="V25" s="46" t="s">
        <v>47</v>
      </c>
      <c r="W25" s="51" t="s">
        <v>13</v>
      </c>
      <c r="X25" s="51" t="s">
        <v>14</v>
      </c>
      <c r="Y25" s="51" t="s">
        <v>15</v>
      </c>
      <c r="Z25" s="51" t="s">
        <v>16</v>
      </c>
      <c r="AA25" s="46" t="s">
        <v>48</v>
      </c>
      <c r="AB25" s="46" t="s">
        <v>29</v>
      </c>
      <c r="AC25" s="46" t="s">
        <v>30</v>
      </c>
      <c r="AD25" s="46" t="s">
        <v>71</v>
      </c>
      <c r="AE25" s="46" t="s">
        <v>31</v>
      </c>
    </row>
    <row r="26" spans="2:34" ht="15.75" x14ac:dyDescent="0.2">
      <c r="B26" s="187" t="s">
        <v>17</v>
      </c>
      <c r="C26" s="187"/>
      <c r="D26" s="187"/>
      <c r="E26" s="187"/>
      <c r="F26" s="187"/>
      <c r="G26" s="187"/>
      <c r="H26" s="187"/>
      <c r="I26" s="15">
        <f>+I27+I31+I36+I37+I42+I44+I45+I46+I47+I49+I53+I55</f>
        <v>20863</v>
      </c>
      <c r="J26" s="15"/>
      <c r="K26" s="15"/>
      <c r="L26" s="15">
        <f>+L27+L31+L36+L37+L42+L44+L45+L46+L47+L49+L53+L55</f>
        <v>38931</v>
      </c>
      <c r="M26" s="15">
        <f>+M27+M31+M36+M37+M42+M44+M45+M46+M47+M49+M53+M55</f>
        <v>520</v>
      </c>
      <c r="N26" s="15">
        <f>+N27+N31+N36+N37+N42+N44+N45+N46+N47+N49+N53+N55</f>
        <v>2169</v>
      </c>
      <c r="O26" s="82">
        <f>+O27+O31+O36+O37+O42+O44+O45+O46+O47+O49+O53+O55</f>
        <v>4135</v>
      </c>
      <c r="P26" s="15">
        <f>+P27+P31+P36+P37+P42+P44+P45+P46+P47+P49+P53+P55</f>
        <v>4282</v>
      </c>
      <c r="Q26" s="15">
        <f>SUM(M26:P26)</f>
        <v>11106</v>
      </c>
      <c r="R26" s="15">
        <f>+R27+R31+R36+R37+R42+R44+R45+R46+R47+R49+R53+R55</f>
        <v>4045</v>
      </c>
      <c r="S26" s="15">
        <f t="shared" ref="S26:U26" si="0">+S27+S31+S36+S37+S42+S44+S45+S46+S47+S49+S53+S55</f>
        <v>4699</v>
      </c>
      <c r="T26" s="15">
        <f t="shared" si="0"/>
        <v>5427</v>
      </c>
      <c r="U26" s="15">
        <f t="shared" si="0"/>
        <v>0</v>
      </c>
      <c r="V26" s="15">
        <f>SUM(R26:U26)</f>
        <v>14171</v>
      </c>
      <c r="W26" s="15">
        <f t="shared" ref="W26" si="1">+W27+W31+W36+W37+W42+W44+W45+W46+W47+W49+W53+W55</f>
        <v>0</v>
      </c>
      <c r="X26" s="15">
        <f t="shared" ref="X26" si="2">+X27+X31+X36+X37+X42+X44+X45+X46+X47+X49+X53+X55</f>
        <v>0</v>
      </c>
      <c r="Y26" s="15">
        <f t="shared" ref="Y26" si="3">+Y27+Y31+Y36+Y37+Y42+Y44+Y45+Y46+Y47+Y49+Y53+Y55</f>
        <v>0</v>
      </c>
      <c r="Z26" s="15">
        <f t="shared" ref="Z26" si="4">+Z27+Z31+Z36+Z37+Z42+Z44+Z45+Z46+Z47+Z49+Z53+Z55</f>
        <v>0</v>
      </c>
      <c r="AA26" s="15">
        <f>SUM(W26:Z26)</f>
        <v>0</v>
      </c>
      <c r="AB26" s="15">
        <f>+Q26+V26+AA26</f>
        <v>25277</v>
      </c>
      <c r="AC26" s="25">
        <f>SUM(AB26/L26)</f>
        <v>0.64927692584315844</v>
      </c>
      <c r="AD26" s="26">
        <f>+AD27+AD42+AD49+AD53</f>
        <v>105420186</v>
      </c>
      <c r="AE26" s="25" t="s">
        <v>66</v>
      </c>
    </row>
    <row r="27" spans="2:34" ht="78" customHeight="1" x14ac:dyDescent="0.2">
      <c r="B27" s="8">
        <v>1</v>
      </c>
      <c r="C27" s="134" t="s">
        <v>92</v>
      </c>
      <c r="D27" s="135"/>
      <c r="E27" s="136"/>
      <c r="F27" s="30"/>
      <c r="G27" s="44"/>
      <c r="H27" s="30" t="s">
        <v>20</v>
      </c>
      <c r="I27" s="4">
        <f>+I28</f>
        <v>1400</v>
      </c>
      <c r="J27" s="4">
        <f t="shared" ref="J27:K27" si="5">+J28</f>
        <v>0</v>
      </c>
      <c r="K27" s="4">
        <f t="shared" si="5"/>
        <v>0</v>
      </c>
      <c r="L27" s="21">
        <v>879</v>
      </c>
      <c r="M27" s="29">
        <f>+M28</f>
        <v>91</v>
      </c>
      <c r="N27" s="59">
        <f t="shared" ref="N27:P27" si="6">+N28</f>
        <v>130</v>
      </c>
      <c r="O27" s="80">
        <f t="shared" si="6"/>
        <v>115</v>
      </c>
      <c r="P27" s="99">
        <f t="shared" si="6"/>
        <v>76</v>
      </c>
      <c r="Q27" s="29">
        <f>SUM(M27:P27)</f>
        <v>412</v>
      </c>
      <c r="R27" s="108">
        <f>+R28</f>
        <v>106</v>
      </c>
      <c r="S27" s="109">
        <f t="shared" ref="S27" si="7">+S28</f>
        <v>84</v>
      </c>
      <c r="T27" s="111">
        <f>+T28</f>
        <v>74</v>
      </c>
      <c r="U27" s="59">
        <f t="shared" ref="U27" si="8">+U28</f>
        <v>0</v>
      </c>
      <c r="V27" s="59">
        <f>SUM(R27:U27)</f>
        <v>264</v>
      </c>
      <c r="W27" s="59">
        <f>+W28</f>
        <v>0</v>
      </c>
      <c r="X27" s="59">
        <f t="shared" ref="X27" si="9">+X28</f>
        <v>0</v>
      </c>
      <c r="Y27" s="59">
        <f t="shared" ref="Y27" si="10">+Y28</f>
        <v>0</v>
      </c>
      <c r="Z27" s="59">
        <f t="shared" ref="Z27" si="11">+Z28</f>
        <v>0</v>
      </c>
      <c r="AA27" s="59">
        <f>SUM(W27:Z27)</f>
        <v>0</v>
      </c>
      <c r="AB27" s="29">
        <f>+Q27+V27+AA27</f>
        <v>676</v>
      </c>
      <c r="AC27" s="9">
        <f>+AB27/L27</f>
        <v>0.76905574516496022</v>
      </c>
      <c r="AD27" s="1">
        <v>68337226</v>
      </c>
      <c r="AE27" s="179" t="s">
        <v>114</v>
      </c>
      <c r="AF27" s="48"/>
      <c r="AG27" s="48"/>
    </row>
    <row r="28" spans="2:34" ht="80.25" customHeight="1" x14ac:dyDescent="0.2">
      <c r="B28" s="11"/>
      <c r="C28" s="176"/>
      <c r="D28" s="177"/>
      <c r="E28" s="177"/>
      <c r="F28" s="17" t="s">
        <v>91</v>
      </c>
      <c r="G28" s="12"/>
      <c r="H28" s="58" t="s">
        <v>19</v>
      </c>
      <c r="I28" s="4">
        <v>1400</v>
      </c>
      <c r="J28" s="4"/>
      <c r="K28" s="4"/>
      <c r="L28" s="21">
        <v>879</v>
      </c>
      <c r="M28" s="29">
        <v>91</v>
      </c>
      <c r="N28" s="59">
        <v>130</v>
      </c>
      <c r="O28" s="80">
        <v>115</v>
      </c>
      <c r="P28" s="99">
        <v>76</v>
      </c>
      <c r="Q28" s="59">
        <f t="shared" ref="Q28:Q37" si="12">SUM(M28:P28)</f>
        <v>412</v>
      </c>
      <c r="R28" s="108">
        <v>106</v>
      </c>
      <c r="S28" s="109">
        <f>SUM(S29:S30)</f>
        <v>84</v>
      </c>
      <c r="T28" s="111">
        <v>74</v>
      </c>
      <c r="U28" s="59">
        <f t="shared" ref="U28" si="13">+U29+U30</f>
        <v>0</v>
      </c>
      <c r="V28" s="59">
        <f t="shared" ref="V28:V37" si="14">SUM(R28:U28)</f>
        <v>264</v>
      </c>
      <c r="W28" s="59">
        <f>+W29+W30</f>
        <v>0</v>
      </c>
      <c r="X28" s="59">
        <f t="shared" ref="X28" si="15">+X29+X30</f>
        <v>0</v>
      </c>
      <c r="Y28" s="59">
        <f t="shared" ref="Y28" si="16">+Y29+Y30</f>
        <v>0</v>
      </c>
      <c r="Z28" s="59">
        <f t="shared" ref="Z28" si="17">+Z29+Z30</f>
        <v>0</v>
      </c>
      <c r="AA28" s="100">
        <f t="shared" ref="AA28:AA38" si="18">SUM(W28:Z28)</f>
        <v>0</v>
      </c>
      <c r="AB28" s="59">
        <f t="shared" ref="AB28:AB38" si="19">+Q28+V28+AA28</f>
        <v>676</v>
      </c>
      <c r="AC28" s="9">
        <f t="shared" ref="AC28:AC35" si="20">+AB28/L28</f>
        <v>0.76905574516496022</v>
      </c>
      <c r="AD28" s="12"/>
      <c r="AE28" s="180"/>
      <c r="AG28" s="48"/>
    </row>
    <row r="29" spans="2:34" ht="31.5" customHeight="1" x14ac:dyDescent="0.2">
      <c r="B29" s="11"/>
      <c r="C29" s="22"/>
      <c r="D29" s="33"/>
      <c r="E29" s="34"/>
      <c r="F29" s="12" t="s">
        <v>67</v>
      </c>
      <c r="G29" s="19"/>
      <c r="H29" s="7"/>
      <c r="I29" s="4"/>
      <c r="J29" s="4"/>
      <c r="K29" s="4"/>
      <c r="L29" s="21"/>
      <c r="M29" s="29">
        <v>55</v>
      </c>
      <c r="N29" s="59">
        <v>59</v>
      </c>
      <c r="O29" s="80">
        <v>60</v>
      </c>
      <c r="P29" s="99">
        <v>29</v>
      </c>
      <c r="Q29" s="59">
        <f t="shared" si="12"/>
        <v>203</v>
      </c>
      <c r="R29" s="108">
        <v>47</v>
      </c>
      <c r="S29" s="109">
        <v>36</v>
      </c>
      <c r="T29" s="111">
        <v>29</v>
      </c>
      <c r="U29" s="59"/>
      <c r="V29" s="59">
        <f t="shared" si="14"/>
        <v>112</v>
      </c>
      <c r="W29" s="59"/>
      <c r="X29" s="59"/>
      <c r="Y29" s="59"/>
      <c r="Z29" s="59"/>
      <c r="AA29" s="100">
        <f t="shared" si="18"/>
        <v>0</v>
      </c>
      <c r="AB29" s="59">
        <f t="shared" si="19"/>
        <v>315</v>
      </c>
      <c r="AC29" s="9"/>
      <c r="AD29" s="12"/>
      <c r="AE29" s="180"/>
    </row>
    <row r="30" spans="2:34" ht="29.25" customHeight="1" x14ac:dyDescent="0.2">
      <c r="B30" s="11"/>
      <c r="C30" s="22"/>
      <c r="D30" s="33"/>
      <c r="E30" s="34"/>
      <c r="F30" s="12" t="s">
        <v>68</v>
      </c>
      <c r="G30" s="19"/>
      <c r="H30" s="7"/>
      <c r="I30" s="4"/>
      <c r="J30" s="4"/>
      <c r="K30" s="4"/>
      <c r="L30" s="21"/>
      <c r="M30" s="29">
        <v>36</v>
      </c>
      <c r="N30" s="59">
        <v>71</v>
      </c>
      <c r="O30" s="80">
        <v>55</v>
      </c>
      <c r="P30" s="99">
        <v>47</v>
      </c>
      <c r="Q30" s="59">
        <f t="shared" si="12"/>
        <v>209</v>
      </c>
      <c r="R30" s="108">
        <v>59</v>
      </c>
      <c r="S30" s="109">
        <v>48</v>
      </c>
      <c r="T30" s="111">
        <v>45</v>
      </c>
      <c r="U30" s="59"/>
      <c r="V30" s="59">
        <f t="shared" si="14"/>
        <v>152</v>
      </c>
      <c r="W30" s="59"/>
      <c r="X30" s="59"/>
      <c r="Y30" s="59"/>
      <c r="Z30" s="59"/>
      <c r="AA30" s="100">
        <f t="shared" si="18"/>
        <v>0</v>
      </c>
      <c r="AB30" s="59">
        <f t="shared" si="19"/>
        <v>361</v>
      </c>
      <c r="AC30" s="9"/>
      <c r="AD30" s="12"/>
      <c r="AE30" s="181"/>
    </row>
    <row r="31" spans="2:34" ht="85.5" customHeight="1" x14ac:dyDescent="0.2">
      <c r="B31" s="11"/>
      <c r="C31" s="176"/>
      <c r="D31" s="177"/>
      <c r="E31" s="177"/>
      <c r="F31" s="17" t="s">
        <v>90</v>
      </c>
      <c r="G31" s="12"/>
      <c r="H31" s="58" t="s">
        <v>22</v>
      </c>
      <c r="I31" s="4">
        <v>10</v>
      </c>
      <c r="J31" s="4"/>
      <c r="K31" s="4"/>
      <c r="L31" s="21">
        <v>5</v>
      </c>
      <c r="M31" s="29"/>
      <c r="N31" s="59"/>
      <c r="O31" s="80"/>
      <c r="P31" s="99">
        <v>1</v>
      </c>
      <c r="Q31" s="113">
        <f t="shared" si="12"/>
        <v>1</v>
      </c>
      <c r="R31" s="108"/>
      <c r="S31" s="109"/>
      <c r="T31" s="111">
        <v>2</v>
      </c>
      <c r="U31" s="59"/>
      <c r="V31" s="100">
        <f t="shared" si="14"/>
        <v>2</v>
      </c>
      <c r="W31" s="59"/>
      <c r="X31" s="59"/>
      <c r="Y31" s="59"/>
      <c r="Z31" s="59"/>
      <c r="AA31" s="100">
        <f t="shared" si="18"/>
        <v>0</v>
      </c>
      <c r="AB31" s="59">
        <f t="shared" si="19"/>
        <v>3</v>
      </c>
      <c r="AC31" s="9">
        <f t="shared" si="20"/>
        <v>0.6</v>
      </c>
      <c r="AD31" s="12"/>
      <c r="AE31" s="17"/>
      <c r="AH31" s="107"/>
    </row>
    <row r="32" spans="2:34" ht="63.75" customHeight="1" x14ac:dyDescent="0.2">
      <c r="B32" s="11"/>
      <c r="C32" s="173"/>
      <c r="D32" s="174"/>
      <c r="E32" s="175"/>
      <c r="F32" s="27"/>
      <c r="G32" s="6" t="s">
        <v>93</v>
      </c>
      <c r="H32" s="7" t="s">
        <v>18</v>
      </c>
      <c r="I32" s="16">
        <v>12</v>
      </c>
      <c r="J32" s="16"/>
      <c r="K32" s="16"/>
      <c r="L32" s="16">
        <v>6</v>
      </c>
      <c r="M32" s="3"/>
      <c r="N32" s="3">
        <v>2</v>
      </c>
      <c r="O32" s="3">
        <v>3</v>
      </c>
      <c r="P32" s="3">
        <v>3</v>
      </c>
      <c r="Q32" s="10">
        <f t="shared" si="12"/>
        <v>8</v>
      </c>
      <c r="R32" s="3"/>
      <c r="S32" s="3"/>
      <c r="T32" s="112"/>
      <c r="U32" s="3"/>
      <c r="V32" s="100">
        <f t="shared" si="14"/>
        <v>0</v>
      </c>
      <c r="W32" s="3"/>
      <c r="X32" s="3"/>
      <c r="Y32" s="3"/>
      <c r="Z32" s="3"/>
      <c r="AA32" s="100">
        <f t="shared" si="18"/>
        <v>0</v>
      </c>
      <c r="AB32" s="10">
        <f t="shared" si="19"/>
        <v>8</v>
      </c>
      <c r="AC32" s="18">
        <v>1</v>
      </c>
      <c r="AD32" s="14"/>
      <c r="AE32" s="12" t="s">
        <v>115</v>
      </c>
    </row>
    <row r="33" spans="2:34" ht="78.75" customHeight="1" x14ac:dyDescent="0.2">
      <c r="B33" s="11"/>
      <c r="C33" s="177"/>
      <c r="D33" s="177"/>
      <c r="E33" s="177"/>
      <c r="F33" s="27"/>
      <c r="G33" s="6" t="s">
        <v>56</v>
      </c>
      <c r="H33" s="7" t="s">
        <v>18</v>
      </c>
      <c r="I33" s="16">
        <v>25</v>
      </c>
      <c r="J33" s="16"/>
      <c r="K33" s="16"/>
      <c r="L33" s="16">
        <v>18</v>
      </c>
      <c r="M33" s="3">
        <v>1</v>
      </c>
      <c r="N33" s="3"/>
      <c r="O33" s="3">
        <v>1</v>
      </c>
      <c r="P33" s="3">
        <v>1</v>
      </c>
      <c r="Q33" s="10">
        <f t="shared" si="12"/>
        <v>3</v>
      </c>
      <c r="R33" s="3">
        <v>3</v>
      </c>
      <c r="S33" s="3">
        <v>4</v>
      </c>
      <c r="T33" s="112">
        <v>5</v>
      </c>
      <c r="U33" s="3"/>
      <c r="V33" s="10">
        <f t="shared" si="14"/>
        <v>12</v>
      </c>
      <c r="W33" s="3"/>
      <c r="X33" s="3"/>
      <c r="Y33" s="3"/>
      <c r="Z33" s="3"/>
      <c r="AA33" s="100">
        <f t="shared" si="18"/>
        <v>0</v>
      </c>
      <c r="AB33" s="10">
        <f t="shared" si="19"/>
        <v>15</v>
      </c>
      <c r="AC33" s="18">
        <f t="shared" si="20"/>
        <v>0.83333333333333337</v>
      </c>
      <c r="AD33" s="14"/>
      <c r="AE33" s="12"/>
    </row>
    <row r="34" spans="2:34" ht="105.75" customHeight="1" x14ac:dyDescent="0.2">
      <c r="B34" s="11"/>
      <c r="C34" s="177"/>
      <c r="D34" s="177"/>
      <c r="E34" s="177"/>
      <c r="F34" s="27"/>
      <c r="G34" s="6" t="s">
        <v>57</v>
      </c>
      <c r="H34" s="7" t="s">
        <v>18</v>
      </c>
      <c r="I34" s="16">
        <v>52</v>
      </c>
      <c r="J34" s="16"/>
      <c r="K34" s="16"/>
      <c r="L34" s="16">
        <v>44</v>
      </c>
      <c r="M34" s="3">
        <v>1</v>
      </c>
      <c r="N34" s="3">
        <v>5</v>
      </c>
      <c r="O34" s="3">
        <v>6</v>
      </c>
      <c r="P34" s="3">
        <v>2</v>
      </c>
      <c r="Q34" s="10">
        <f t="shared" si="12"/>
        <v>14</v>
      </c>
      <c r="R34" s="3">
        <v>4</v>
      </c>
      <c r="S34" s="3"/>
      <c r="T34" s="112">
        <v>12</v>
      </c>
      <c r="U34" s="3"/>
      <c r="V34" s="10">
        <f t="shared" si="14"/>
        <v>16</v>
      </c>
      <c r="W34" s="3"/>
      <c r="X34" s="3"/>
      <c r="Y34" s="3"/>
      <c r="Z34" s="3"/>
      <c r="AA34" s="100">
        <f t="shared" si="18"/>
        <v>0</v>
      </c>
      <c r="AB34" s="10">
        <f t="shared" si="19"/>
        <v>30</v>
      </c>
      <c r="AC34" s="18">
        <f t="shared" si="20"/>
        <v>0.68181818181818177</v>
      </c>
      <c r="AD34" s="5"/>
      <c r="AE34" s="12"/>
    </row>
    <row r="35" spans="2:34" ht="84.75" customHeight="1" x14ac:dyDescent="0.2">
      <c r="B35" s="11"/>
      <c r="C35" s="32"/>
      <c r="D35" s="33"/>
      <c r="E35" s="34"/>
      <c r="F35" s="27"/>
      <c r="G35" s="6" t="s">
        <v>94</v>
      </c>
      <c r="H35" s="7" t="s">
        <v>18</v>
      </c>
      <c r="I35" s="16">
        <v>6</v>
      </c>
      <c r="J35" s="16"/>
      <c r="K35" s="16"/>
      <c r="L35" s="16">
        <v>3</v>
      </c>
      <c r="M35" s="3"/>
      <c r="N35" s="3"/>
      <c r="O35" s="3"/>
      <c r="P35" s="3"/>
      <c r="Q35" s="68">
        <v>0</v>
      </c>
      <c r="R35" s="3"/>
      <c r="S35" s="3"/>
      <c r="T35" s="112">
        <v>2</v>
      </c>
      <c r="U35" s="3"/>
      <c r="V35" s="10">
        <f t="shared" si="14"/>
        <v>2</v>
      </c>
      <c r="W35" s="3"/>
      <c r="X35" s="3"/>
      <c r="Y35" s="3"/>
      <c r="Z35" s="3"/>
      <c r="AA35" s="100">
        <f t="shared" si="18"/>
        <v>0</v>
      </c>
      <c r="AB35" s="10">
        <f t="shared" si="19"/>
        <v>2</v>
      </c>
      <c r="AC35" s="18">
        <f t="shared" si="20"/>
        <v>0.66666666666666663</v>
      </c>
      <c r="AD35" s="5"/>
      <c r="AE35" s="24"/>
    </row>
    <row r="36" spans="2:34" ht="66" customHeight="1" x14ac:dyDescent="0.2">
      <c r="B36" s="11"/>
      <c r="C36" s="173"/>
      <c r="D36" s="174"/>
      <c r="E36" s="175"/>
      <c r="F36" s="17" t="s">
        <v>110</v>
      </c>
      <c r="G36" s="12"/>
      <c r="H36" s="58" t="s">
        <v>22</v>
      </c>
      <c r="I36" s="21">
        <v>52</v>
      </c>
      <c r="J36" s="21"/>
      <c r="K36" s="21"/>
      <c r="L36" s="21">
        <v>9</v>
      </c>
      <c r="M36" s="2"/>
      <c r="N36" s="2"/>
      <c r="O36" s="2"/>
      <c r="P36" s="2"/>
      <c r="Q36" s="69">
        <f t="shared" si="12"/>
        <v>0</v>
      </c>
      <c r="R36" s="2"/>
      <c r="S36" s="2">
        <v>2</v>
      </c>
      <c r="T36" s="112">
        <v>1</v>
      </c>
      <c r="U36" s="2"/>
      <c r="V36" s="10">
        <f t="shared" si="14"/>
        <v>3</v>
      </c>
      <c r="W36" s="2"/>
      <c r="X36" s="2"/>
      <c r="Y36" s="2"/>
      <c r="Z36" s="2"/>
      <c r="AA36" s="100">
        <f t="shared" si="18"/>
        <v>0</v>
      </c>
      <c r="AB36" s="59">
        <f t="shared" si="19"/>
        <v>3</v>
      </c>
      <c r="AC36" s="9">
        <f>+AB36/L36</f>
        <v>0.33333333333333331</v>
      </c>
      <c r="AD36" s="5"/>
      <c r="AE36" s="24"/>
    </row>
    <row r="37" spans="2:34" ht="77.25" customHeight="1" x14ac:dyDescent="0.2">
      <c r="B37" s="11"/>
      <c r="C37" s="177"/>
      <c r="D37" s="177"/>
      <c r="E37" s="177"/>
      <c r="F37" s="17" t="s">
        <v>95</v>
      </c>
      <c r="G37" s="12"/>
      <c r="H37" s="58" t="s">
        <v>21</v>
      </c>
      <c r="I37" s="21">
        <v>85</v>
      </c>
      <c r="J37" s="21" t="s">
        <v>62</v>
      </c>
      <c r="K37" s="21" t="s">
        <v>64</v>
      </c>
      <c r="L37" s="70">
        <v>0</v>
      </c>
      <c r="M37" s="2"/>
      <c r="N37" s="2"/>
      <c r="O37" s="2"/>
      <c r="P37" s="2"/>
      <c r="Q37" s="69">
        <f t="shared" si="12"/>
        <v>0</v>
      </c>
      <c r="R37" s="2"/>
      <c r="S37" s="2">
        <v>0</v>
      </c>
      <c r="T37" s="104"/>
      <c r="U37" s="2"/>
      <c r="V37" s="10">
        <f t="shared" si="14"/>
        <v>0</v>
      </c>
      <c r="W37" s="2"/>
      <c r="X37" s="2"/>
      <c r="Y37" s="2"/>
      <c r="Z37" s="2"/>
      <c r="AA37" s="100">
        <f t="shared" si="18"/>
        <v>0</v>
      </c>
      <c r="AB37" s="59">
        <f t="shared" si="19"/>
        <v>0</v>
      </c>
      <c r="AC37" s="9">
        <v>0</v>
      </c>
      <c r="AD37" s="5"/>
      <c r="AE37" s="13"/>
    </row>
    <row r="38" spans="2:34" ht="107.25" customHeight="1" x14ac:dyDescent="0.2">
      <c r="B38" s="11"/>
      <c r="C38" s="177"/>
      <c r="D38" s="177"/>
      <c r="E38" s="177"/>
      <c r="F38" s="17" t="s">
        <v>96</v>
      </c>
      <c r="G38" s="12"/>
      <c r="H38" s="77" t="s">
        <v>21</v>
      </c>
      <c r="I38" s="70">
        <v>0</v>
      </c>
      <c r="J38" s="21"/>
      <c r="K38" s="21"/>
      <c r="L38" s="81">
        <v>1</v>
      </c>
      <c r="M38" s="71"/>
      <c r="N38" s="71"/>
      <c r="O38" s="71"/>
      <c r="P38" s="2"/>
      <c r="Q38" s="69">
        <v>0</v>
      </c>
      <c r="R38" s="2">
        <v>1</v>
      </c>
      <c r="S38" s="2">
        <v>0</v>
      </c>
      <c r="T38" s="104"/>
      <c r="U38" s="2"/>
      <c r="V38" s="78">
        <f>SUM(R38:U38)</f>
        <v>1</v>
      </c>
      <c r="W38" s="2"/>
      <c r="X38" s="2"/>
      <c r="Y38" s="2"/>
      <c r="Z38" s="2"/>
      <c r="AA38" s="100">
        <f t="shared" si="18"/>
        <v>0</v>
      </c>
      <c r="AB38" s="10">
        <f t="shared" si="19"/>
        <v>1</v>
      </c>
      <c r="AC38" s="9"/>
      <c r="AD38" s="5"/>
      <c r="AE38" s="13"/>
    </row>
    <row r="39" spans="2:34" s="38" customFormat="1" ht="15.75" x14ac:dyDescent="0.2">
      <c r="B39" s="163" t="s">
        <v>38</v>
      </c>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47"/>
    </row>
    <row r="40" spans="2:34" s="38" customFormat="1" ht="33" customHeight="1" x14ac:dyDescent="0.2">
      <c r="B40" s="137" t="s">
        <v>33</v>
      </c>
      <c r="C40" s="137"/>
      <c r="D40" s="137"/>
      <c r="E40" s="137"/>
      <c r="F40" s="172" t="s">
        <v>49</v>
      </c>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row>
    <row r="41" spans="2:34" s="38" customFormat="1" ht="26.25" customHeight="1" x14ac:dyDescent="0.2">
      <c r="B41" s="126" t="s">
        <v>34</v>
      </c>
      <c r="C41" s="126"/>
      <c r="D41" s="126"/>
      <c r="E41" s="126"/>
      <c r="F41" s="186" t="s">
        <v>50</v>
      </c>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row>
    <row r="42" spans="2:34" ht="65.25" customHeight="1" x14ac:dyDescent="0.2">
      <c r="B42" s="8">
        <v>4</v>
      </c>
      <c r="C42" s="178" t="s">
        <v>72</v>
      </c>
      <c r="D42" s="178"/>
      <c r="E42" s="178"/>
      <c r="F42" s="3"/>
      <c r="G42" s="6"/>
      <c r="H42" s="30" t="s">
        <v>20</v>
      </c>
      <c r="I42" s="29">
        <v>15000</v>
      </c>
      <c r="J42" s="29"/>
      <c r="K42" s="29"/>
      <c r="L42" s="76">
        <f>+L43</f>
        <v>29605</v>
      </c>
      <c r="M42" s="23">
        <f>+M43</f>
        <v>181</v>
      </c>
      <c r="N42" s="23">
        <f t="shared" ref="N42:P42" si="21">+N43</f>
        <v>1086</v>
      </c>
      <c r="O42" s="23">
        <f t="shared" si="21"/>
        <v>2440</v>
      </c>
      <c r="P42" s="101">
        <f t="shared" si="21"/>
        <v>3125</v>
      </c>
      <c r="Q42" s="23">
        <f>SUM(M42:P42)</f>
        <v>6832</v>
      </c>
      <c r="R42" s="23">
        <f>+R43</f>
        <v>3145</v>
      </c>
      <c r="S42" s="23">
        <f t="shared" ref="S42" si="22">+S43</f>
        <v>3451</v>
      </c>
      <c r="T42" s="105">
        <f t="shared" ref="T42" si="23">+T43</f>
        <v>4118</v>
      </c>
      <c r="U42" s="23">
        <f t="shared" ref="U42" si="24">+U43</f>
        <v>0</v>
      </c>
      <c r="V42" s="23">
        <f>SUM(R42:U42)</f>
        <v>10714</v>
      </c>
      <c r="W42" s="23">
        <f>+W43</f>
        <v>0</v>
      </c>
      <c r="X42" s="23">
        <f t="shared" ref="X42" si="25">+X43</f>
        <v>0</v>
      </c>
      <c r="Y42" s="23">
        <f t="shared" ref="Y42" si="26">+Y43</f>
        <v>0</v>
      </c>
      <c r="Z42" s="23">
        <f t="shared" ref="Z42" si="27">+Z43</f>
        <v>0</v>
      </c>
      <c r="AA42" s="23">
        <f>SUM(W42:Z42)</f>
        <v>0</v>
      </c>
      <c r="AB42" s="23">
        <f>+Q42+V42+AA42</f>
        <v>17546</v>
      </c>
      <c r="AC42" s="9">
        <f>+AB42/L42</f>
        <v>0.59267015706806281</v>
      </c>
      <c r="AD42" s="1">
        <v>33584160</v>
      </c>
      <c r="AE42" s="56" t="s">
        <v>65</v>
      </c>
    </row>
    <row r="43" spans="2:34" ht="66" customHeight="1" x14ac:dyDescent="0.2">
      <c r="B43" s="11"/>
      <c r="C43" s="177"/>
      <c r="D43" s="177"/>
      <c r="E43" s="177"/>
      <c r="F43" s="17" t="s">
        <v>89</v>
      </c>
      <c r="G43" s="12"/>
      <c r="H43" s="58" t="s">
        <v>19</v>
      </c>
      <c r="I43" s="4">
        <v>15000</v>
      </c>
      <c r="J43" s="4"/>
      <c r="K43" s="4"/>
      <c r="L43" s="76">
        <v>29605</v>
      </c>
      <c r="M43" s="23">
        <v>181</v>
      </c>
      <c r="N43" s="23">
        <v>1086</v>
      </c>
      <c r="O43" s="23">
        <v>2440</v>
      </c>
      <c r="P43" s="101">
        <v>3125</v>
      </c>
      <c r="Q43" s="23">
        <f t="shared" ref="Q43:Q47" si="28">SUM(M43:P43)</f>
        <v>6832</v>
      </c>
      <c r="R43" s="23">
        <v>3145</v>
      </c>
      <c r="S43" s="23">
        <v>3451</v>
      </c>
      <c r="T43" s="105">
        <v>4118</v>
      </c>
      <c r="U43" s="23"/>
      <c r="V43" s="23">
        <f t="shared" ref="V43:V47" si="29">SUM(R43:U43)</f>
        <v>10714</v>
      </c>
      <c r="W43" s="23"/>
      <c r="X43" s="23"/>
      <c r="Y43" s="23"/>
      <c r="Z43" s="23"/>
      <c r="AA43" s="23">
        <f t="shared" ref="AA43:AA47" si="30">SUM(W43:Z43)</f>
        <v>0</v>
      </c>
      <c r="AB43" s="23">
        <f t="shared" ref="AB43:AB47" si="31">+Q43+V43+AA43</f>
        <v>17546</v>
      </c>
      <c r="AC43" s="9">
        <f t="shared" ref="AC43:AC47" si="32">+AB43/L43</f>
        <v>0.59267015706806281</v>
      </c>
      <c r="AD43" s="5"/>
      <c r="AE43" s="5"/>
    </row>
    <row r="44" spans="2:34" ht="90" customHeight="1" x14ac:dyDescent="0.2">
      <c r="B44" s="11"/>
      <c r="C44" s="32"/>
      <c r="D44" s="33"/>
      <c r="E44" s="34"/>
      <c r="F44" s="17" t="s">
        <v>88</v>
      </c>
      <c r="G44" s="12"/>
      <c r="H44" s="58" t="s">
        <v>22</v>
      </c>
      <c r="I44" s="4">
        <v>15</v>
      </c>
      <c r="J44" s="4"/>
      <c r="K44" s="4"/>
      <c r="L44" s="21">
        <v>32</v>
      </c>
      <c r="M44" s="23">
        <v>0</v>
      </c>
      <c r="N44" s="23"/>
      <c r="O44" s="23">
        <v>0</v>
      </c>
      <c r="P44" s="101"/>
      <c r="Q44" s="70">
        <f t="shared" si="28"/>
        <v>0</v>
      </c>
      <c r="R44" s="70">
        <v>0</v>
      </c>
      <c r="S44" s="70"/>
      <c r="T44" s="105">
        <v>25</v>
      </c>
      <c r="U44" s="23"/>
      <c r="V44" s="23">
        <f t="shared" si="29"/>
        <v>25</v>
      </c>
      <c r="W44" s="23"/>
      <c r="X44" s="23"/>
      <c r="Y44" s="23"/>
      <c r="Z44" s="23"/>
      <c r="AA44" s="23">
        <f t="shared" si="30"/>
        <v>0</v>
      </c>
      <c r="AB44" s="23">
        <f t="shared" si="31"/>
        <v>25</v>
      </c>
      <c r="AC44" s="9">
        <f t="shared" si="32"/>
        <v>0.78125</v>
      </c>
      <c r="AD44" s="5"/>
      <c r="AE44" s="5"/>
    </row>
    <row r="45" spans="2:34" ht="89.25" customHeight="1" x14ac:dyDescent="0.2">
      <c r="B45" s="11"/>
      <c r="C45" s="60"/>
      <c r="D45" s="61"/>
      <c r="E45" s="62"/>
      <c r="F45" s="17" t="s">
        <v>87</v>
      </c>
      <c r="G45" s="12"/>
      <c r="H45" s="58" t="s">
        <v>22</v>
      </c>
      <c r="I45" s="4">
        <v>250</v>
      </c>
      <c r="J45" s="4"/>
      <c r="K45" s="4"/>
      <c r="L45" s="8">
        <v>367</v>
      </c>
      <c r="M45" s="23">
        <v>30</v>
      </c>
      <c r="N45" s="23">
        <v>185</v>
      </c>
      <c r="O45" s="23">
        <v>152</v>
      </c>
      <c r="P45" s="101"/>
      <c r="Q45" s="23">
        <f t="shared" si="28"/>
        <v>367</v>
      </c>
      <c r="R45" s="23"/>
      <c r="S45" s="23"/>
      <c r="T45" s="105"/>
      <c r="U45" s="23"/>
      <c r="V45" s="23">
        <f t="shared" si="29"/>
        <v>0</v>
      </c>
      <c r="W45" s="23"/>
      <c r="X45" s="23"/>
      <c r="Y45" s="23"/>
      <c r="Z45" s="23"/>
      <c r="AA45" s="23">
        <f t="shared" si="30"/>
        <v>0</v>
      </c>
      <c r="AB45" s="23">
        <f t="shared" si="31"/>
        <v>367</v>
      </c>
      <c r="AC45" s="9">
        <f t="shared" si="32"/>
        <v>1</v>
      </c>
      <c r="AD45" s="5"/>
      <c r="AE45" s="5"/>
    </row>
    <row r="46" spans="2:34" ht="208.5" customHeight="1" x14ac:dyDescent="0.2">
      <c r="B46" s="11"/>
      <c r="C46" s="32"/>
      <c r="D46" s="33"/>
      <c r="E46" s="34"/>
      <c r="F46" s="17" t="s">
        <v>86</v>
      </c>
      <c r="G46" s="12"/>
      <c r="H46" s="58" t="s">
        <v>22</v>
      </c>
      <c r="I46" s="4">
        <v>200</v>
      </c>
      <c r="J46" s="4"/>
      <c r="K46" s="4"/>
      <c r="L46" s="21">
        <v>281</v>
      </c>
      <c r="M46" s="23">
        <v>24</v>
      </c>
      <c r="N46" s="23">
        <v>13</v>
      </c>
      <c r="O46" s="81">
        <v>10</v>
      </c>
      <c r="P46" s="101"/>
      <c r="Q46" s="23">
        <f t="shared" si="28"/>
        <v>47</v>
      </c>
      <c r="R46" s="70">
        <v>0</v>
      </c>
      <c r="S46" s="110">
        <v>10</v>
      </c>
      <c r="T46" s="105"/>
      <c r="U46" s="23"/>
      <c r="V46" s="23">
        <f t="shared" si="29"/>
        <v>10</v>
      </c>
      <c r="W46" s="23"/>
      <c r="X46" s="23"/>
      <c r="Y46" s="23"/>
      <c r="Z46" s="23"/>
      <c r="AA46" s="23">
        <f t="shared" si="30"/>
        <v>0</v>
      </c>
      <c r="AB46" s="23">
        <f t="shared" si="31"/>
        <v>57</v>
      </c>
      <c r="AC46" s="9">
        <f t="shared" si="32"/>
        <v>0.20284697508896798</v>
      </c>
      <c r="AD46" s="5"/>
      <c r="AE46" s="5" t="s">
        <v>117</v>
      </c>
      <c r="AF46" s="48"/>
      <c r="AG46" s="48"/>
    </row>
    <row r="47" spans="2:34" ht="65.25" customHeight="1" x14ac:dyDescent="0.2">
      <c r="B47" s="42"/>
      <c r="C47" s="32"/>
      <c r="D47" s="33"/>
      <c r="E47" s="34"/>
      <c r="F47" s="17" t="s">
        <v>85</v>
      </c>
      <c r="G47" s="12"/>
      <c r="H47" s="58" t="s">
        <v>22</v>
      </c>
      <c r="I47" s="4">
        <v>100</v>
      </c>
      <c r="J47" s="4"/>
      <c r="K47" s="4"/>
      <c r="L47" s="21">
        <v>139</v>
      </c>
      <c r="M47" s="23">
        <v>0</v>
      </c>
      <c r="N47" s="23">
        <v>10</v>
      </c>
      <c r="O47" s="81">
        <v>37</v>
      </c>
      <c r="P47" s="101">
        <v>36</v>
      </c>
      <c r="Q47" s="23">
        <f t="shared" si="28"/>
        <v>83</v>
      </c>
      <c r="R47" s="23">
        <v>53</v>
      </c>
      <c r="S47" s="110">
        <v>0</v>
      </c>
      <c r="T47" s="105">
        <v>3</v>
      </c>
      <c r="U47" s="23"/>
      <c r="V47" s="23">
        <f t="shared" si="29"/>
        <v>56</v>
      </c>
      <c r="W47" s="23"/>
      <c r="X47" s="23"/>
      <c r="Y47" s="23"/>
      <c r="Z47" s="23"/>
      <c r="AA47" s="23">
        <f t="shared" si="30"/>
        <v>0</v>
      </c>
      <c r="AB47" s="23">
        <f t="shared" si="31"/>
        <v>139</v>
      </c>
      <c r="AC47" s="9">
        <f t="shared" si="32"/>
        <v>1</v>
      </c>
      <c r="AD47" s="5"/>
      <c r="AE47" s="5"/>
      <c r="AF47" s="48"/>
      <c r="AG47" s="48"/>
      <c r="AH47" s="48"/>
    </row>
    <row r="48" spans="2:34" ht="45.75" customHeight="1" x14ac:dyDescent="0.2">
      <c r="B48" s="45"/>
      <c r="C48" s="194" t="s">
        <v>44</v>
      </c>
      <c r="D48" s="195"/>
      <c r="E48" s="196"/>
      <c r="F48" s="197" t="s">
        <v>51</v>
      </c>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9"/>
    </row>
    <row r="49" spans="2:32" ht="71.25" customHeight="1" x14ac:dyDescent="0.2">
      <c r="B49" s="8">
        <v>2</v>
      </c>
      <c r="C49" s="134" t="s">
        <v>83</v>
      </c>
      <c r="D49" s="135"/>
      <c r="E49" s="136"/>
      <c r="F49" s="30"/>
      <c r="G49" s="42"/>
      <c r="H49" s="2" t="s">
        <v>19</v>
      </c>
      <c r="I49" s="59">
        <v>1748</v>
      </c>
      <c r="J49" s="59"/>
      <c r="K49" s="59"/>
      <c r="L49" s="76">
        <f>+L50+L51</f>
        <v>4625</v>
      </c>
      <c r="M49" s="2">
        <f>+M50+M51</f>
        <v>0</v>
      </c>
      <c r="N49" s="2">
        <f t="shared" ref="N49:P49" si="33">+N50+N51</f>
        <v>129</v>
      </c>
      <c r="O49" s="2">
        <f t="shared" si="33"/>
        <v>750</v>
      </c>
      <c r="P49" s="102">
        <f t="shared" si="33"/>
        <v>464</v>
      </c>
      <c r="Q49" s="75">
        <f>SUM(M49:P49)</f>
        <v>1343</v>
      </c>
      <c r="R49" s="2">
        <f t="shared" ref="R49" si="34">+R50+R51</f>
        <v>504</v>
      </c>
      <c r="S49" s="2">
        <f t="shared" ref="S49" si="35">+S50+S51</f>
        <v>795</v>
      </c>
      <c r="T49" s="104">
        <f t="shared" ref="T49" si="36">+T50+T51</f>
        <v>850</v>
      </c>
      <c r="U49" s="2">
        <f t="shared" ref="U49" si="37">+U50+U51</f>
        <v>0</v>
      </c>
      <c r="V49" s="2">
        <f>SUM(R49:U49)</f>
        <v>2149</v>
      </c>
      <c r="W49" s="2">
        <f t="shared" ref="W49" si="38">+W50+W51</f>
        <v>0</v>
      </c>
      <c r="X49" s="2">
        <f t="shared" ref="X49" si="39">+X50+X51</f>
        <v>0</v>
      </c>
      <c r="Y49" s="2">
        <f t="shared" ref="Y49" si="40">+Y50+Y51</f>
        <v>0</v>
      </c>
      <c r="Z49" s="2">
        <f t="shared" ref="Z49" si="41">+Z50+Z51</f>
        <v>0</v>
      </c>
      <c r="AA49" s="2">
        <f>SUM(W49:Z49)</f>
        <v>0</v>
      </c>
      <c r="AB49" s="2">
        <f>+Q49+V49+AA49</f>
        <v>3492</v>
      </c>
      <c r="AC49" s="9">
        <f>+AB49/L49</f>
        <v>0.75502702702702706</v>
      </c>
      <c r="AD49" s="1">
        <v>1500000</v>
      </c>
      <c r="AE49" s="57" t="s">
        <v>65</v>
      </c>
    </row>
    <row r="50" spans="2:32" ht="42.75" customHeight="1" x14ac:dyDescent="0.2">
      <c r="B50" s="11"/>
      <c r="C50" s="177"/>
      <c r="D50" s="177"/>
      <c r="E50" s="177"/>
      <c r="F50" s="17" t="s">
        <v>82</v>
      </c>
      <c r="G50" s="12"/>
      <c r="H50" s="2" t="s">
        <v>19</v>
      </c>
      <c r="I50" s="59">
        <v>1000</v>
      </c>
      <c r="J50" s="59"/>
      <c r="K50" s="59"/>
      <c r="L50" s="76">
        <v>3383</v>
      </c>
      <c r="M50" s="2"/>
      <c r="N50" s="2">
        <v>99</v>
      </c>
      <c r="O50" s="2">
        <v>735</v>
      </c>
      <c r="P50" s="103">
        <v>404</v>
      </c>
      <c r="Q50" s="75">
        <f t="shared" ref="Q50:Q51" si="42">SUM(M50:P50)</f>
        <v>1238</v>
      </c>
      <c r="R50" s="2">
        <v>82</v>
      </c>
      <c r="S50" s="2">
        <v>80</v>
      </c>
      <c r="T50" s="104">
        <v>850</v>
      </c>
      <c r="U50" s="2"/>
      <c r="V50" s="2">
        <f t="shared" ref="V50:V51" si="43">SUM(R50:U50)</f>
        <v>1012</v>
      </c>
      <c r="W50" s="2"/>
      <c r="X50" s="2"/>
      <c r="Y50" s="2"/>
      <c r="Z50" s="2"/>
      <c r="AA50" s="2">
        <f t="shared" ref="AA50:AA51" si="44">SUM(W50:Z50)</f>
        <v>0</v>
      </c>
      <c r="AB50" s="2">
        <f t="shared" ref="AB50:AB51" si="45">+Q50+V50+AA50</f>
        <v>2250</v>
      </c>
      <c r="AC50" s="9">
        <f t="shared" ref="AC50:AC51" si="46">+AB50/L50</f>
        <v>0.66509015666568139</v>
      </c>
      <c r="AD50" s="5"/>
      <c r="AE50" s="5"/>
    </row>
    <row r="51" spans="2:32" ht="57.75" customHeight="1" x14ac:dyDescent="0.2">
      <c r="B51" s="11"/>
      <c r="C51" s="177"/>
      <c r="D51" s="177"/>
      <c r="E51" s="177"/>
      <c r="F51" s="17" t="s">
        <v>79</v>
      </c>
      <c r="G51" s="12"/>
      <c r="H51" s="2" t="s">
        <v>19</v>
      </c>
      <c r="I51" s="59">
        <v>748</v>
      </c>
      <c r="J51" s="59"/>
      <c r="K51" s="59"/>
      <c r="L51" s="76">
        <v>1242</v>
      </c>
      <c r="M51" s="2"/>
      <c r="N51" s="2">
        <v>30</v>
      </c>
      <c r="O51" s="2">
        <v>15</v>
      </c>
      <c r="P51" s="103">
        <v>60</v>
      </c>
      <c r="Q51" s="75">
        <f t="shared" si="42"/>
        <v>105</v>
      </c>
      <c r="R51" s="2">
        <v>422</v>
      </c>
      <c r="S51" s="2">
        <v>715</v>
      </c>
      <c r="T51" s="104"/>
      <c r="U51" s="2"/>
      <c r="V51" s="2">
        <f t="shared" si="43"/>
        <v>1137</v>
      </c>
      <c r="W51" s="2"/>
      <c r="X51" s="2"/>
      <c r="Y51" s="2"/>
      <c r="Z51" s="2"/>
      <c r="AA51" s="2">
        <f t="shared" si="44"/>
        <v>0</v>
      </c>
      <c r="AB51" s="2">
        <f t="shared" si="45"/>
        <v>1242</v>
      </c>
      <c r="AC51" s="9">
        <f t="shared" si="46"/>
        <v>1</v>
      </c>
      <c r="AD51" s="5"/>
      <c r="AE51" s="5"/>
      <c r="AF51" s="48">
        <f>+AB51-L51</f>
        <v>0</v>
      </c>
    </row>
    <row r="52" spans="2:32" ht="52.5" customHeight="1" x14ac:dyDescent="0.2">
      <c r="B52" s="45"/>
      <c r="C52" s="137" t="s">
        <v>45</v>
      </c>
      <c r="D52" s="137"/>
      <c r="E52" s="137"/>
      <c r="F52" s="197" t="s">
        <v>52</v>
      </c>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9"/>
    </row>
    <row r="53" spans="2:32" ht="80.25" customHeight="1" x14ac:dyDescent="0.2">
      <c r="B53" s="8">
        <v>3</v>
      </c>
      <c r="C53" s="134" t="s">
        <v>84</v>
      </c>
      <c r="D53" s="135"/>
      <c r="E53" s="136"/>
      <c r="F53" s="31"/>
      <c r="G53" s="42"/>
      <c r="H53" s="2" t="s">
        <v>20</v>
      </c>
      <c r="I53" s="59">
        <v>2000</v>
      </c>
      <c r="J53" s="59"/>
      <c r="K53" s="59"/>
      <c r="L53" s="76">
        <f>+L54</f>
        <v>2977</v>
      </c>
      <c r="M53" s="2">
        <f>+M54</f>
        <v>194</v>
      </c>
      <c r="N53" s="2">
        <f t="shared" ref="N53" si="47">+N54</f>
        <v>616</v>
      </c>
      <c r="O53" s="2">
        <f t="shared" ref="O53" si="48">+O54</f>
        <v>631</v>
      </c>
      <c r="P53" s="102">
        <f t="shared" ref="P53" si="49">+P54</f>
        <v>578</v>
      </c>
      <c r="Q53" s="2">
        <f>SUM(M53:P53)</f>
        <v>2019</v>
      </c>
      <c r="R53" s="2">
        <f>+R54</f>
        <v>237</v>
      </c>
      <c r="S53" s="2">
        <f t="shared" ref="S53" si="50">+S54</f>
        <v>357</v>
      </c>
      <c r="T53" s="104">
        <f t="shared" ref="T53" si="51">+T54</f>
        <v>354</v>
      </c>
      <c r="U53" s="2">
        <f t="shared" ref="U53" si="52">+U54</f>
        <v>0</v>
      </c>
      <c r="V53" s="2">
        <f>SUM(R53:U53)</f>
        <v>948</v>
      </c>
      <c r="W53" s="2">
        <f>+W54</f>
        <v>0</v>
      </c>
      <c r="X53" s="2">
        <f t="shared" ref="X53" si="53">+X54</f>
        <v>0</v>
      </c>
      <c r="Y53" s="2">
        <f t="shared" ref="Y53" si="54">+Y54</f>
        <v>0</v>
      </c>
      <c r="Z53" s="2">
        <f t="shared" ref="Z53" si="55">+Z54</f>
        <v>0</v>
      </c>
      <c r="AA53" s="2">
        <f>SUM(W53:Z53)</f>
        <v>0</v>
      </c>
      <c r="AB53" s="2">
        <f>+Q53+V53+AA53</f>
        <v>2967</v>
      </c>
      <c r="AC53" s="9">
        <f>+AB53/L53</f>
        <v>0.99664091367148133</v>
      </c>
      <c r="AD53" s="1">
        <v>1998800</v>
      </c>
      <c r="AE53" s="56" t="s">
        <v>73</v>
      </c>
    </row>
    <row r="54" spans="2:32" ht="81" customHeight="1" x14ac:dyDescent="0.2">
      <c r="B54" s="8"/>
      <c r="C54" s="35"/>
      <c r="D54" s="36"/>
      <c r="E54" s="37"/>
      <c r="F54" s="28" t="s">
        <v>80</v>
      </c>
      <c r="G54" s="12"/>
      <c r="H54" s="2" t="s">
        <v>19</v>
      </c>
      <c r="I54" s="59">
        <v>2000</v>
      </c>
      <c r="J54" s="59"/>
      <c r="K54" s="59"/>
      <c r="L54" s="76">
        <v>2977</v>
      </c>
      <c r="M54" s="2">
        <v>194</v>
      </c>
      <c r="N54" s="2">
        <v>616</v>
      </c>
      <c r="O54" s="2">
        <v>631</v>
      </c>
      <c r="P54" s="102">
        <v>578</v>
      </c>
      <c r="Q54" s="2">
        <f>SUM(M54:P54)</f>
        <v>2019</v>
      </c>
      <c r="R54" s="2">
        <v>237</v>
      </c>
      <c r="S54" s="2">
        <v>357</v>
      </c>
      <c r="T54" s="104">
        <v>354</v>
      </c>
      <c r="U54" s="2"/>
      <c r="V54" s="2">
        <f>SUM(R54:U54)</f>
        <v>948</v>
      </c>
      <c r="W54" s="2"/>
      <c r="X54" s="2"/>
      <c r="Y54" s="2"/>
      <c r="Z54" s="2"/>
      <c r="AA54" s="2">
        <v>0</v>
      </c>
      <c r="AB54" s="2">
        <f>+Q54+V54+AA54</f>
        <v>2967</v>
      </c>
      <c r="AC54" s="9">
        <f>+AB54/L54</f>
        <v>0.99664091367148133</v>
      </c>
      <c r="AD54" s="5"/>
      <c r="AE54" s="5"/>
    </row>
    <row r="55" spans="2:32" ht="304.5" customHeight="1" x14ac:dyDescent="0.2">
      <c r="B55" s="11"/>
      <c r="C55" s="177"/>
      <c r="D55" s="177"/>
      <c r="E55" s="177"/>
      <c r="F55" s="28" t="s">
        <v>81</v>
      </c>
      <c r="G55" s="12"/>
      <c r="H55" s="58" t="s">
        <v>22</v>
      </c>
      <c r="I55" s="59">
        <v>3</v>
      </c>
      <c r="J55" s="59"/>
      <c r="K55" s="59"/>
      <c r="L55" s="76">
        <v>12</v>
      </c>
      <c r="M55" s="71">
        <v>0</v>
      </c>
      <c r="N55" s="71">
        <v>0</v>
      </c>
      <c r="O55" s="71">
        <v>0</v>
      </c>
      <c r="P55" s="102">
        <v>2</v>
      </c>
      <c r="Q55" s="71">
        <f t="shared" ref="Q55" si="56">SUM(M55:P55)</f>
        <v>2</v>
      </c>
      <c r="R55" s="71">
        <v>0</v>
      </c>
      <c r="S55" s="71"/>
      <c r="T55" s="104"/>
      <c r="U55" s="2"/>
      <c r="V55" s="2">
        <f t="shared" ref="V55" si="57">SUM(R55:U55)</f>
        <v>0</v>
      </c>
      <c r="W55" s="2"/>
      <c r="X55" s="2"/>
      <c r="Y55" s="2"/>
      <c r="Z55" s="2"/>
      <c r="AA55" s="2">
        <f t="shared" ref="AA55" si="58">SUM(W55:Z55)</f>
        <v>0</v>
      </c>
      <c r="AB55" s="2">
        <f t="shared" ref="AB55" si="59">+Q55+V55+AA55</f>
        <v>2</v>
      </c>
      <c r="AC55" s="9">
        <f t="shared" ref="AC55" si="60">+AB55/L55</f>
        <v>0.16666666666666666</v>
      </c>
      <c r="AD55" s="5"/>
      <c r="AE55" s="5" t="s">
        <v>116</v>
      </c>
    </row>
    <row r="56" spans="2:32" x14ac:dyDescent="0.2">
      <c r="B56" s="191" t="s">
        <v>76</v>
      </c>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3"/>
    </row>
    <row r="57" spans="2:32" x14ac:dyDescent="0.2">
      <c r="T57" s="38"/>
    </row>
    <row r="58" spans="2:32" x14ac:dyDescent="0.2">
      <c r="I58" s="48"/>
      <c r="J58" s="48"/>
      <c r="K58" s="48"/>
      <c r="T58" s="38"/>
    </row>
    <row r="59" spans="2:32" x14ac:dyDescent="0.2">
      <c r="I59" s="48"/>
      <c r="J59" s="48"/>
      <c r="K59" s="48"/>
      <c r="Q59" s="79"/>
      <c r="T59" s="38"/>
      <c r="AB59" s="48"/>
    </row>
    <row r="60" spans="2:32" x14ac:dyDescent="0.2">
      <c r="I60" s="48"/>
      <c r="J60" s="48"/>
      <c r="K60" s="48"/>
      <c r="T60" s="38"/>
    </row>
    <row r="61" spans="2:32" x14ac:dyDescent="0.2">
      <c r="I61" s="48"/>
      <c r="J61" s="48"/>
      <c r="K61" s="48"/>
      <c r="T61" s="38"/>
    </row>
    <row r="62" spans="2:32" ht="22.5" customHeight="1" x14ac:dyDescent="0.2">
      <c r="R62" s="48"/>
      <c r="T62" s="38"/>
      <c r="AB62" s="48"/>
      <c r="AC62" s="48"/>
    </row>
    <row r="63" spans="2:32" ht="27.75" hidden="1" customHeight="1" x14ac:dyDescent="0.2">
      <c r="I63" s="67"/>
      <c r="J63" s="67"/>
      <c r="K63" s="67"/>
      <c r="L63" s="73"/>
      <c r="M63" s="65"/>
      <c r="N63" s="65"/>
      <c r="O63" s="65"/>
      <c r="P63" s="65"/>
      <c r="Q63" s="64"/>
      <c r="R63" s="65"/>
      <c r="S63" s="65"/>
      <c r="T63" s="65"/>
      <c r="U63" s="65"/>
      <c r="V63" s="64"/>
      <c r="W63" s="65"/>
      <c r="X63" s="65"/>
      <c r="Y63" s="65"/>
      <c r="Z63" s="65"/>
      <c r="AA63" s="64"/>
      <c r="AB63" s="64"/>
      <c r="AC63" s="66"/>
      <c r="AD63" s="63"/>
    </row>
    <row r="64" spans="2:32" x14ac:dyDescent="0.2">
      <c r="I64" s="48"/>
      <c r="J64" s="48"/>
      <c r="K64" s="48"/>
      <c r="L64" s="74"/>
      <c r="Q64" s="49"/>
      <c r="R64" s="48"/>
      <c r="T64" s="38"/>
    </row>
    <row r="65" spans="14:25" x14ac:dyDescent="0.2">
      <c r="R65" s="48"/>
      <c r="T65" s="38"/>
      <c r="V65" s="48"/>
      <c r="X65" s="48"/>
      <c r="Y65" s="48"/>
    </row>
    <row r="66" spans="14:25" x14ac:dyDescent="0.2">
      <c r="N66" s="48"/>
      <c r="T66" s="38"/>
    </row>
    <row r="67" spans="14:25" x14ac:dyDescent="0.2">
      <c r="N67" s="48"/>
      <c r="T67" s="50"/>
    </row>
    <row r="70" spans="14:25" x14ac:dyDescent="0.2">
      <c r="P70" s="48"/>
    </row>
  </sheetData>
  <mergeCells count="56">
    <mergeCell ref="F16:AE16"/>
    <mergeCell ref="B56:AE56"/>
    <mergeCell ref="C49:E49"/>
    <mergeCell ref="C48:E48"/>
    <mergeCell ref="C55:E55"/>
    <mergeCell ref="C53:E53"/>
    <mergeCell ref="C50:E50"/>
    <mergeCell ref="F48:AE48"/>
    <mergeCell ref="F52:AE52"/>
    <mergeCell ref="C51:E51"/>
    <mergeCell ref="F22:AE22"/>
    <mergeCell ref="F18:AE18"/>
    <mergeCell ref="B17:E17"/>
    <mergeCell ref="B21:AD21"/>
    <mergeCell ref="F23:AE23"/>
    <mergeCell ref="B19:E19"/>
    <mergeCell ref="B9:AE9"/>
    <mergeCell ref="B12:D12"/>
    <mergeCell ref="E13:AE13"/>
    <mergeCell ref="E14:AE14"/>
    <mergeCell ref="B14:D14"/>
    <mergeCell ref="B10:AE10"/>
    <mergeCell ref="B11:D11"/>
    <mergeCell ref="B13:D13"/>
    <mergeCell ref="E11:AE11"/>
    <mergeCell ref="E12:AE12"/>
    <mergeCell ref="B15:AE15"/>
    <mergeCell ref="B16:E16"/>
    <mergeCell ref="C52:E52"/>
    <mergeCell ref="B41:E41"/>
    <mergeCell ref="B39:AD39"/>
    <mergeCell ref="F41:AE41"/>
    <mergeCell ref="B40:E40"/>
    <mergeCell ref="C37:E37"/>
    <mergeCell ref="C27:E27"/>
    <mergeCell ref="C33:E33"/>
    <mergeCell ref="B26:H26"/>
    <mergeCell ref="C25:E25"/>
    <mergeCell ref="F17:AE17"/>
    <mergeCell ref="F19:AE19"/>
    <mergeCell ref="B18:E18"/>
    <mergeCell ref="F20:AE20"/>
    <mergeCell ref="B20:E20"/>
    <mergeCell ref="B23:E23"/>
    <mergeCell ref="B22:E22"/>
    <mergeCell ref="C36:E36"/>
    <mergeCell ref="C31:E31"/>
    <mergeCell ref="F40:AE40"/>
    <mergeCell ref="C32:E32"/>
    <mergeCell ref="C28:E28"/>
    <mergeCell ref="C24:AE24"/>
    <mergeCell ref="C43:E43"/>
    <mergeCell ref="C34:E34"/>
    <mergeCell ref="C42:E42"/>
    <mergeCell ref="AE27:AE30"/>
    <mergeCell ref="C38:E38"/>
  </mergeCells>
  <pageMargins left="0.70866141732283472" right="0.70866141732283472" top="0.74803149606299213" bottom="0.74803149606299213" header="0.31496062992125984" footer="0.31496062992125984"/>
  <pageSetup scale="49" orientation="landscape" r:id="rId1"/>
  <headerFooter>
    <oddFooter>&amp;C&amp;9PLAN OPERATIVO ANUAL, 2026
&amp;P</oddFooter>
  </headerFooter>
  <rowBreaks count="2" manualBreakCount="2">
    <brk id="32" min="1" max="30" man="1"/>
    <brk id="44" min="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EMPLEO DIGNO</vt:lpstr>
      <vt:lpstr>EJECUCION</vt:lpstr>
      <vt:lpstr>EJECUCION!Área_de_impresión</vt:lpstr>
      <vt:lpstr>'EMPLEO DIGNO'!Área_de_impresión</vt:lpstr>
      <vt:lpstr>EJECUCION!Títulos_a_imprimir</vt:lpstr>
      <vt:lpstr>'EMPLEO DIGNO'!Títulos_a_imprimir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Garcia</dc:creator>
  <cp:lastModifiedBy>Kevin Renato Vielman Rodríguez</cp:lastModifiedBy>
  <cp:lastPrinted>2026-08-11T15:32:44Z</cp:lastPrinted>
  <dcterms:created xsi:type="dcterms:W3CDTF">2019-01-08T14:24:40Z</dcterms:created>
  <dcterms:modified xsi:type="dcterms:W3CDTF">2026-08-11T21:07:37Z</dcterms:modified>
</cp:coreProperties>
</file>