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Users\clopezb\Desktop\2026\información publica\ENERO\"/>
    </mc:Choice>
  </mc:AlternateContent>
  <xr:revisionPtr revIDLastSave="0" documentId="13_ncr:1_{F5F1BA49-66AE-49A7-A718-962CC5D73129}" xr6:coauthVersionLast="47" xr6:coauthVersionMax="47" xr10:uidLastSave="{00000000-0000-0000-0000-000000000000}"/>
  <bookViews>
    <workbookView xWindow="-120" yWindow="-120" windowWidth="29040" windowHeight="15720" xr2:uid="{00000000-000D-0000-FFFF-FFFF00000000}"/>
  </bookViews>
  <sheets>
    <sheet name="EJECUCION" sheetId="1" r:id="rId1"/>
  </sheets>
  <definedNames>
    <definedName name="_xlnm.Print_Area" localSheetId="0">EJECUCION!$B$1:$AD$62</definedName>
    <definedName name="_xlnm.Print_Titles" localSheetId="0">EJECUCION!$1:$1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3" i="1" l="1"/>
  <c r="K50" i="1" l="1"/>
  <c r="K60" i="1"/>
  <c r="K61" i="1"/>
  <c r="K59" i="1"/>
  <c r="K58" i="1"/>
  <c r="K57" i="1"/>
  <c r="K51" i="1"/>
  <c r="K47" i="1"/>
  <c r="K48" i="1"/>
  <c r="K46" i="1"/>
  <c r="K45" i="1"/>
  <c r="K44" i="1"/>
  <c r="K38" i="1"/>
  <c r="K37" i="1"/>
  <c r="K36" i="1"/>
  <c r="K35" i="1"/>
  <c r="K29" i="1"/>
  <c r="K30" i="1"/>
  <c r="K31" i="1"/>
  <c r="K32" i="1"/>
  <c r="K33" i="1"/>
  <c r="K28" i="1"/>
  <c r="K24" i="1"/>
  <c r="K23" i="1"/>
  <c r="K20" i="1"/>
  <c r="K19" i="1"/>
  <c r="J35" i="1"/>
  <c r="J27" i="1"/>
  <c r="K27" i="1" s="1"/>
  <c r="J22" i="1"/>
  <c r="K22" i="1" s="1"/>
  <c r="J19" i="1"/>
  <c r="J57" i="1"/>
  <c r="J58" i="1"/>
  <c r="J45" i="1"/>
  <c r="J44" i="1" s="1"/>
  <c r="J49" i="1"/>
  <c r="K49" i="1" s="1"/>
  <c r="Y49" i="1"/>
  <c r="X49" i="1"/>
  <c r="W49" i="1"/>
  <c r="V49" i="1"/>
  <c r="Y45" i="1"/>
  <c r="X45" i="1"/>
  <c r="W45" i="1"/>
  <c r="V45" i="1"/>
  <c r="T49" i="1"/>
  <c r="S49" i="1"/>
  <c r="R49" i="1"/>
  <c r="Q49" i="1"/>
  <c r="T45" i="1"/>
  <c r="S45" i="1"/>
  <c r="R45" i="1"/>
  <c r="Q45" i="1"/>
  <c r="M49" i="1"/>
  <c r="L49" i="1"/>
  <c r="J18" i="1" l="1"/>
  <c r="K18" i="1" s="1"/>
  <c r="W44" i="1"/>
  <c r="Y44" i="1"/>
  <c r="X44" i="1"/>
  <c r="R44" i="1"/>
  <c r="S44" i="1"/>
  <c r="Q44" i="1"/>
  <c r="T44" i="1"/>
  <c r="V44" i="1"/>
  <c r="Z61" i="1"/>
  <c r="Z60" i="1"/>
  <c r="Z59" i="1"/>
  <c r="Y58" i="1"/>
  <c r="Y57" i="1" s="1"/>
  <c r="X58" i="1"/>
  <c r="X57" i="1" s="1"/>
  <c r="W58" i="1"/>
  <c r="W57" i="1" s="1"/>
  <c r="V58" i="1"/>
  <c r="U61" i="1"/>
  <c r="U60" i="1"/>
  <c r="U59" i="1"/>
  <c r="T58" i="1"/>
  <c r="T57" i="1" s="1"/>
  <c r="S58" i="1"/>
  <c r="S57" i="1" s="1"/>
  <c r="R58" i="1"/>
  <c r="R57" i="1" s="1"/>
  <c r="Q58" i="1"/>
  <c r="O58" i="1"/>
  <c r="O57" i="1" s="1"/>
  <c r="N58" i="1"/>
  <c r="N57" i="1" s="1"/>
  <c r="M58" i="1"/>
  <c r="M57" i="1" s="1"/>
  <c r="L58" i="1"/>
  <c r="L57" i="1" s="1"/>
  <c r="Z51" i="1"/>
  <c r="Z50" i="1"/>
  <c r="Z49" i="1"/>
  <c r="Z48" i="1"/>
  <c r="Z47" i="1"/>
  <c r="Z46" i="1"/>
  <c r="U51" i="1"/>
  <c r="U50" i="1"/>
  <c r="U48" i="1"/>
  <c r="U47" i="1"/>
  <c r="U46" i="1"/>
  <c r="U45" i="1"/>
  <c r="O49" i="1"/>
  <c r="N49" i="1"/>
  <c r="O45" i="1"/>
  <c r="O44" i="1" s="1"/>
  <c r="N45" i="1"/>
  <c r="N44" i="1" s="1"/>
  <c r="M45" i="1"/>
  <c r="L45" i="1"/>
  <c r="J17" i="1" l="1"/>
  <c r="K17" i="1" s="1"/>
  <c r="U58" i="1"/>
  <c r="Z58" i="1"/>
  <c r="V57" i="1"/>
  <c r="Z57" i="1" s="1"/>
  <c r="Q57" i="1"/>
  <c r="U57" i="1" s="1"/>
  <c r="Z45" i="1"/>
  <c r="Z44" i="1" s="1"/>
  <c r="U49" i="1"/>
  <c r="U44" i="1" s="1"/>
  <c r="L44" i="1"/>
  <c r="M44" i="1"/>
  <c r="Z38" i="1"/>
  <c r="Z37" i="1"/>
  <c r="Z36" i="1"/>
  <c r="Y35" i="1"/>
  <c r="X35" i="1"/>
  <c r="W35" i="1"/>
  <c r="V35" i="1"/>
  <c r="U38" i="1"/>
  <c r="U37" i="1"/>
  <c r="U36" i="1"/>
  <c r="T35" i="1"/>
  <c r="S35" i="1"/>
  <c r="R35" i="1"/>
  <c r="Q35" i="1"/>
  <c r="O35" i="1"/>
  <c r="N35" i="1"/>
  <c r="M35" i="1"/>
  <c r="L35" i="1"/>
  <c r="P38" i="1"/>
  <c r="P37" i="1"/>
  <c r="P36" i="1"/>
  <c r="Z33" i="1"/>
  <c r="Z32" i="1"/>
  <c r="Z31" i="1"/>
  <c r="Z30" i="1"/>
  <c r="Z29" i="1"/>
  <c r="Z28" i="1"/>
  <c r="Y27" i="1"/>
  <c r="X27" i="1"/>
  <c r="W27" i="1"/>
  <c r="V27" i="1"/>
  <c r="U33" i="1"/>
  <c r="U32" i="1"/>
  <c r="U31" i="1"/>
  <c r="U30" i="1"/>
  <c r="U29" i="1"/>
  <c r="U28" i="1"/>
  <c r="T27" i="1"/>
  <c r="S27" i="1"/>
  <c r="R27" i="1"/>
  <c r="Q27" i="1"/>
  <c r="O27" i="1"/>
  <c r="N27" i="1"/>
  <c r="M27" i="1"/>
  <c r="L27" i="1"/>
  <c r="P33" i="1"/>
  <c r="P32" i="1"/>
  <c r="P31" i="1"/>
  <c r="P30" i="1"/>
  <c r="P29" i="1"/>
  <c r="P28" i="1"/>
  <c r="Z24" i="1"/>
  <c r="Z23" i="1"/>
  <c r="Y22" i="1"/>
  <c r="X22" i="1"/>
  <c r="W22" i="1"/>
  <c r="V22" i="1"/>
  <c r="Z22" i="1" s="1"/>
  <c r="U24" i="1"/>
  <c r="U23" i="1"/>
  <c r="T22" i="1"/>
  <c r="S22" i="1"/>
  <c r="R22" i="1"/>
  <c r="Q22" i="1"/>
  <c r="Z20" i="1"/>
  <c r="Y19" i="1"/>
  <c r="X19" i="1"/>
  <c r="W19" i="1"/>
  <c r="V19" i="1"/>
  <c r="U20" i="1"/>
  <c r="T19" i="1"/>
  <c r="S19" i="1"/>
  <c r="R19" i="1"/>
  <c r="Q19" i="1"/>
  <c r="P24" i="1"/>
  <c r="P20" i="1"/>
  <c r="O22" i="1"/>
  <c r="N22" i="1"/>
  <c r="M22" i="1"/>
  <c r="L22" i="1"/>
  <c r="O19" i="1"/>
  <c r="N19" i="1"/>
  <c r="M19" i="1"/>
  <c r="L19" i="1"/>
  <c r="U19" i="1" l="1"/>
  <c r="U22" i="1"/>
  <c r="R18" i="1"/>
  <c r="R17" i="1" s="1"/>
  <c r="U35" i="1"/>
  <c r="S18" i="1"/>
  <c r="P19" i="1"/>
  <c r="T18" i="1"/>
  <c r="AA38" i="1"/>
  <c r="AB38" i="1" s="1"/>
  <c r="Z35" i="1"/>
  <c r="AA28" i="1"/>
  <c r="AB28" i="1" s="1"/>
  <c r="P35" i="1"/>
  <c r="Z19" i="1"/>
  <c r="AA24" i="1"/>
  <c r="AB24" i="1" s="1"/>
  <c r="AA23" i="1"/>
  <c r="AB23" i="1" s="1"/>
  <c r="AA36" i="1"/>
  <c r="AB36" i="1" s="1"/>
  <c r="Q18" i="1"/>
  <c r="W18" i="1"/>
  <c r="W17" i="1" s="1"/>
  <c r="X18" i="1"/>
  <c r="X17" i="1" s="1"/>
  <c r="Y18" i="1"/>
  <c r="Y17" i="1" s="1"/>
  <c r="L18" i="1"/>
  <c r="L17" i="1" s="1"/>
  <c r="L16" i="1" s="1"/>
  <c r="M18" i="1"/>
  <c r="M17" i="1" s="1"/>
  <c r="N18" i="1"/>
  <c r="N17" i="1" s="1"/>
  <c r="O18" i="1"/>
  <c r="O17" i="1" s="1"/>
  <c r="V18" i="1"/>
  <c r="P22" i="1"/>
  <c r="Z27" i="1"/>
  <c r="AA29" i="1"/>
  <c r="AB29" i="1" s="1"/>
  <c r="AA30" i="1"/>
  <c r="AB30" i="1" s="1"/>
  <c r="AA31" i="1"/>
  <c r="AB31" i="1" s="1"/>
  <c r="AA32" i="1"/>
  <c r="AB32" i="1" s="1"/>
  <c r="S17" i="1"/>
  <c r="AA33" i="1"/>
  <c r="AB33" i="1" s="1"/>
  <c r="T17" i="1"/>
  <c r="U27" i="1"/>
  <c r="P27" i="1"/>
  <c r="AA37" i="1"/>
  <c r="AB37" i="1" s="1"/>
  <c r="S69" i="1"/>
  <c r="K69" i="1"/>
  <c r="I69" i="1"/>
  <c r="U18" i="1" l="1"/>
  <c r="Y69" i="1"/>
  <c r="AA22" i="1"/>
  <c r="AB22" i="1" s="1"/>
  <c r="W69" i="1"/>
  <c r="X69" i="1"/>
  <c r="O69" i="1"/>
  <c r="Q69" i="1"/>
  <c r="R69" i="1"/>
  <c r="L69" i="1"/>
  <c r="M69" i="1"/>
  <c r="T69" i="1"/>
  <c r="N69" i="1"/>
  <c r="V69" i="1"/>
  <c r="AA35" i="1"/>
  <c r="AB35" i="1" s="1"/>
  <c r="AA27" i="1"/>
  <c r="AB27" i="1" s="1"/>
  <c r="P17" i="1"/>
  <c r="Q17" i="1"/>
  <c r="U17" i="1" s="1"/>
  <c r="Z18" i="1"/>
  <c r="P18" i="1"/>
  <c r="V17" i="1"/>
  <c r="Z17" i="1" s="1"/>
  <c r="Z69" i="1" l="1"/>
  <c r="P69" i="1"/>
  <c r="U69" i="1"/>
  <c r="AA17" i="1"/>
  <c r="AB17" i="1" s="1"/>
  <c r="AA18" i="1"/>
  <c r="AB18" i="1" s="1"/>
  <c r="AC16" i="1"/>
  <c r="AA69" i="1" l="1"/>
  <c r="AB69" i="1" s="1"/>
  <c r="AC69" i="1"/>
  <c r="K16" i="1"/>
  <c r="Y16" i="1" l="1"/>
  <c r="X16" i="1" l="1"/>
  <c r="W16" i="1" l="1"/>
  <c r="V16" i="1" l="1"/>
  <c r="Z16" i="1" s="1"/>
  <c r="O16" i="1" l="1"/>
  <c r="P45" i="1" l="1"/>
  <c r="N16" i="1"/>
  <c r="AA19" i="1" l="1"/>
  <c r="AB19" i="1" s="1"/>
  <c r="T16" i="1" l="1"/>
  <c r="AA45" i="1" l="1"/>
  <c r="AB45" i="1" s="1"/>
  <c r="S16" i="1" l="1"/>
  <c r="R16" i="1" l="1"/>
  <c r="Q16" i="1" l="1"/>
  <c r="P50" i="1" l="1"/>
  <c r="M16" i="1" l="1"/>
  <c r="P49" i="1" l="1"/>
  <c r="P58" i="1" l="1"/>
  <c r="P57" i="1"/>
  <c r="AA57" i="1" s="1"/>
  <c r="AB57" i="1" s="1"/>
  <c r="P61" i="1" l="1"/>
  <c r="P60" i="1"/>
  <c r="P59" i="1"/>
  <c r="P51" i="1"/>
  <c r="P48" i="1"/>
  <c r="P47" i="1"/>
  <c r="P46" i="1"/>
  <c r="AA20" i="1" l="1"/>
  <c r="AB20" i="1" s="1"/>
  <c r="AA48" i="1"/>
  <c r="AB48" i="1" s="1"/>
  <c r="AA46" i="1"/>
  <c r="AB46" i="1" s="1"/>
  <c r="P44" i="1"/>
  <c r="AA47" i="1"/>
  <c r="AB47" i="1" s="1"/>
  <c r="AA60" i="1"/>
  <c r="AB60" i="1" s="1"/>
  <c r="AA49" i="1"/>
  <c r="AB49" i="1" s="1"/>
  <c r="AA51" i="1"/>
  <c r="AB51" i="1" s="1"/>
  <c r="AA59" i="1"/>
  <c r="AB59" i="1" s="1"/>
  <c r="AA50" i="1"/>
  <c r="AB50" i="1" s="1"/>
  <c r="AA61" i="1"/>
  <c r="AB61" i="1" s="1"/>
  <c r="P16" i="1" l="1"/>
  <c r="U16" i="1"/>
  <c r="AA44" i="1"/>
  <c r="AB44" i="1" s="1"/>
  <c r="AA58" i="1"/>
  <c r="AB58" i="1" s="1"/>
  <c r="AA16" i="1" l="1"/>
  <c r="AB16" i="1" s="1"/>
  <c r="AE58" i="1" l="1"/>
  <c r="AE57" i="1"/>
  <c r="AE49" i="1"/>
  <c r="AE44" i="1"/>
  <c r="AE45" i="1"/>
  <c r="AE27" i="1"/>
  <c r="AE18" i="1"/>
  <c r="AE35" i="1"/>
  <c r="AE17" i="1" l="1"/>
  <c r="I16" i="1" l="1"/>
</calcChain>
</file>

<file path=xl/sharedStrings.xml><?xml version="1.0" encoding="utf-8"?>
<sst xmlns="http://schemas.openxmlformats.org/spreadsheetml/2006/main" count="199" uniqueCount="111">
  <si>
    <t>Ser la institución rectora del desarrollo económico nacional para crear oportunidades de inversión y generación de empleo formal.</t>
  </si>
  <si>
    <t xml:space="preserve">Contribuir  a la mejora de las condiciones de vida de los guatemaltecos, apoyando el incremento de  la competitividad  del país, fomentando la inversión, desarrollando las Micro, Pequeñas y Medianas Empresas  y  fortaleciendo el comercio exterior. </t>
  </si>
  <si>
    <t xml:space="preserve">VINCULACIÓN INSTITUCIONAL </t>
  </si>
  <si>
    <t>UNIDAD DE MEDIDA</t>
  </si>
  <si>
    <t xml:space="preserve">ACCIONES </t>
  </si>
  <si>
    <t xml:space="preserve">Ene  </t>
  </si>
  <si>
    <t xml:space="preserve">Feb       </t>
  </si>
  <si>
    <t xml:space="preserve">Mar </t>
  </si>
  <si>
    <t xml:space="preserve">Abr </t>
  </si>
  <si>
    <t xml:space="preserve">May </t>
  </si>
  <si>
    <t xml:space="preserve">Jun </t>
  </si>
  <si>
    <t xml:space="preserve">Jul </t>
  </si>
  <si>
    <t xml:space="preserve">Ago </t>
  </si>
  <si>
    <t xml:space="preserve">Sep </t>
  </si>
  <si>
    <t xml:space="preserve">Oct </t>
  </si>
  <si>
    <t>Nov</t>
  </si>
  <si>
    <t xml:space="preserve">Dic </t>
  </si>
  <si>
    <t xml:space="preserve">TOTAL PROGRAMA </t>
  </si>
  <si>
    <t>Documento</t>
  </si>
  <si>
    <t xml:space="preserve">Documento </t>
  </si>
  <si>
    <t xml:space="preserve">Evento </t>
  </si>
  <si>
    <t xml:space="preserve">PROGRAMA 13: GESTIÓN DE LA INTEGRACIÓN ECONÓMICA Y COMERCIO EXTERIOR </t>
  </si>
  <si>
    <t xml:space="preserve">Integración Económica Centroamericana </t>
  </si>
  <si>
    <t xml:space="preserve">Aplicación de los compromisos en el marco de los acuerdos de OMC </t>
  </si>
  <si>
    <t xml:space="preserve">Participación activa de Guatemala dentro del mecanismo de solución de diferencias </t>
  </si>
  <si>
    <t>Participación dentro de los Comités de los acuerdos  de la OMC, OMPI, UNCTAD, CCI</t>
  </si>
  <si>
    <t>Establecimiento y fortalecimiento de mecanismos de consulta con el sector privado y sociedad civil</t>
  </si>
  <si>
    <t xml:space="preserve">Representación de Guatemala en foros comerciales  y reuniones </t>
  </si>
  <si>
    <t xml:space="preserve">Ferias comerciales </t>
  </si>
  <si>
    <t xml:space="preserve">Generar las condiciones que permitan la atracción de inversiones para la creación de empleo digno y así promover el desarrollo económico de los guatemaltecos.  </t>
  </si>
  <si>
    <t xml:space="preserve">RESULTADO INSTITUCIONAL </t>
  </si>
  <si>
    <t xml:space="preserve">PRODUCTO </t>
  </si>
  <si>
    <t>SUBPRODUCTO</t>
  </si>
  <si>
    <t xml:space="preserve">META INICIAL </t>
  </si>
  <si>
    <t xml:space="preserve">AVANCE ACUMULADO ENERO-DICIEMBRE </t>
  </si>
  <si>
    <t xml:space="preserve">% AVANCE ACUMULADO ENERO - DICIEMBRE </t>
  </si>
  <si>
    <t xml:space="preserve">INFORMACIÓN RELEVANTE/ALERTAS/ PROBLEMAS </t>
  </si>
  <si>
    <t xml:space="preserve">OBJETIVO OPERATIVO </t>
  </si>
  <si>
    <t xml:space="preserve">Acción </t>
  </si>
  <si>
    <t xml:space="preserve">Actividad </t>
  </si>
  <si>
    <t>Atraer Inversión Extranjera Directa como motor de crecimiento y diversificación económica y promover la inserción exitosa de Guatemala en el contexto globalizado del comercio.</t>
  </si>
  <si>
    <t>DIRECCIÓN DE POLÍTICA DE COMERCIO EXTERIOR</t>
  </si>
  <si>
    <t xml:space="preserve">DIRECCIÓN DE ADMINISTRACIÓN DEL COMERCIO EXTERIOR </t>
  </si>
  <si>
    <t xml:space="preserve"> Administrar los acuerdos comerciales internacionales vigentes para Guatemala, propiciando su óptimo aprovechamiento.</t>
  </si>
  <si>
    <t>MISIÓN PERMANENTE DE GUATEMALA ANTE LA ORGANIZACIÓN MUNDIAL DEL COMERCIO -OMC-</t>
  </si>
  <si>
    <t xml:space="preserve"> Posicionar los intereses comerciales de Guatemala en el la Organización Mundial del Comercio -OMA-   y otros organismos internacionales como; Organización Mundial de la Propiedad Intelectual -OMPI-, el Centro de Comercio Internacional -CCI- la Conferencia de Naciones Unidas cobre comercio y desarrollo -CNUCED-.</t>
  </si>
  <si>
    <t xml:space="preserve"> Es la encargada de elaborar informes técnicos y suministrar datos estadísticos, para apoyar y sustentar la formulación de políticas, estrategias, y asesoría en el materia comercial y macroeconómica, así como el análisis permanente de la coyuntura económica internacional.</t>
  </si>
  <si>
    <t>No.</t>
  </si>
  <si>
    <t>VISIÓN</t>
  </si>
  <si>
    <t>MISIÓN</t>
  </si>
  <si>
    <t>OBJETIVO ESTRATÉGICO</t>
  </si>
  <si>
    <t xml:space="preserve">INDICADOR </t>
  </si>
  <si>
    <t xml:space="preserve">META VIGENTE  </t>
  </si>
  <si>
    <t>ÓRGANO DE POLÍTICA Y  ANÁLISIS ECONÓMICO</t>
  </si>
  <si>
    <r>
      <t xml:space="preserve">AVANCE FÍSICO 2DO. </t>
    </r>
    <r>
      <rPr>
        <b/>
        <sz val="9"/>
        <color indexed="8"/>
        <rFont val="Times New Roman"/>
        <family val="1"/>
      </rPr>
      <t>CUATRIMESTRE</t>
    </r>
  </si>
  <si>
    <r>
      <t xml:space="preserve">AVANCE FÍSICO 3ER. </t>
    </r>
    <r>
      <rPr>
        <b/>
        <sz val="9"/>
        <color indexed="8"/>
        <rFont val="Times New Roman"/>
        <family val="1"/>
      </rPr>
      <t xml:space="preserve">CUATRIMESTRE </t>
    </r>
  </si>
  <si>
    <t xml:space="preserve">Negociaciones </t>
  </si>
  <si>
    <t>Potencializar los proyectos de asistencia técnica a Guatemala</t>
  </si>
  <si>
    <t xml:space="preserve">Resolución de procesos de verificación de origen, opiniones técnica y certificación de origen </t>
  </si>
  <si>
    <t>Productores, exportadores e importadores beneficiados con asesorías  técnicas para resolver y prevenir obstáculos al intercambio comercial</t>
  </si>
  <si>
    <t>Emisión de certificados de adjudicación de volumen de contingentes arancelarios y cuotas de exportación</t>
  </si>
  <si>
    <t xml:space="preserve">Análisis de la actividad económica y de comercio exterior de Guatemala </t>
  </si>
  <si>
    <t>Diseño y negociación de acuerdos comerciales, impulsar el adecuado proceso de integración económica centroamericana  y promover la expansión de la base exportable, así como coordinar con la Misión de Guatemala ante la Organización Mundial del Comercio -OMC- .</t>
  </si>
  <si>
    <t>Administración  de Acuerdos Comerciales Internacionales</t>
  </si>
  <si>
    <t xml:space="preserve"> Servicios de Análisis Económico e Información Estadística del Comercio Exterior</t>
  </si>
  <si>
    <t>Análisis y estadísticas de inteligencia de mercados, industrias, oportunidades y tendencias relevantes</t>
  </si>
  <si>
    <t>Análisis y actualización de información e indicadores económicos y comerciales, como apoyo para la formulación e implementación de estrategias nacionales, políticas públicas y posiciones de intereses para agentes económicos</t>
  </si>
  <si>
    <t>Negociación de Acuerdos Comerciales Internacionales y Promoción de la Integración Económica</t>
  </si>
  <si>
    <t>Análisis y estadísticas económicas y comerciales por socio comercial o región, producto, regímenes especiales, sectores o clasificaciones económicas</t>
  </si>
  <si>
    <t xml:space="preserve"> Número de certificados de adjudicación, resoluciones de proceso de verificación y notificaciones en  materia comercial emitidos.</t>
  </si>
  <si>
    <t xml:space="preserve">SEGUIMIENTO MENSUAL Y CUATRIMESTRAL DE EJECUCIÓN DE METAS FÍSICAS </t>
  </si>
  <si>
    <t xml:space="preserve">  </t>
  </si>
  <si>
    <t xml:space="preserve">UNIDAD DE APOYO AL COMERCIO EXTERIOR Y LA INTEGRACIÓN </t>
  </si>
  <si>
    <t>Gestionar y negociar Acuerdos Comerciales y de inversión, para el mejoramiento de las condiciones relacionadas con el comercio y la ampliación y profundización de los acuerdos comerciales vigentes</t>
  </si>
  <si>
    <t>Negociaciones  para Facilitación del Comercio libre movilidad de bienes, servicios e inversión, reconocimiento  de registros, legislación centroamericana, propiedad intelectual y armonización arancelaria</t>
  </si>
  <si>
    <t>Negociaciones de Guatemala, Honduras y El Salvador (Integración Profunda con incorporación de El Salvador)</t>
  </si>
  <si>
    <t xml:space="preserve">Misiones comerciales </t>
  </si>
  <si>
    <t>Informes sobre estrategias de negocios y atracción de inversiones extranjeras  para beneficio del sector empresarial</t>
  </si>
  <si>
    <t xml:space="preserve">Gestión de acuerdos comerciales internacionales vigentes para Guatemala, a beneficio de productores, exportadores, importadores y la recaudación tributaria </t>
  </si>
  <si>
    <t xml:space="preserve">Aplicación de acuerdos comerciales internacionales vigentes para Guatemala, a beneficio de productores, exportadores, importadores y la recaudación tributaria </t>
  </si>
  <si>
    <t>Análisis de la actividad económica y de comercio exterior de Guatemala</t>
  </si>
  <si>
    <t xml:space="preserve">0% DE EJECUCIÓN
</t>
  </si>
  <si>
    <t xml:space="preserve">0% DE EJECUCIÓN </t>
  </si>
  <si>
    <r>
      <rPr>
        <b/>
        <sz val="10"/>
        <rFont val="Times New Roman"/>
        <family val="1"/>
      </rPr>
      <t xml:space="preserve">Vnculación Institucional : Plan Nacional de Desarrollo EJE KATÚN 2032: Riqueza para todas y todos y Bienestar para la Gente .
Objetivos de Desarrollo Sostenible -ODS-: ODS 1. Terminar con la pobreza en todas sus formas y en  todas partes. Meta: 1.4:  Para el 2030, asegurar que todos los hombres y mujeres , en particular los pobres y vulnerables tengan iguales derechos a los recursos económicos, nueva tecnología apropiada y servicios financieros , incluyendo las microfinanzas. ODS2 Para el 2030, poner fin al hambre y asegurar el acceso a todas las personas , en particular los pobres y las personas en  situaciones  vulnerables, Meta: 2.1. ODS4: Garantizar una educación inclusiva , equitativa y de c calidad y promover oportunidades de aprendizaje durante toda la vida para todos Meta 4.4 ODS 8: Promover el crecimiento económico sostenido, inclusivo y sostenible, el empleo pleno y productivo y el trabajo decente para todos. Metas: 8.1, 8.2  y  8.3 ;ODS 9. Construir infraestructura resiliente, promover la industrialización inclusiva y sostenible y fomentar la innovación. Meta : 9.3 , ODS 10. Reducir las desigualdad en  y entre los países. Meta.10.2.  ODS 12. Producción y consumo responsables garantizar modalidades de consumo y producción n sostenible , Meta 12.7 , Promover prácticas de adquisición pública que sean sostenibles, de conformidad con las políticas y prioridades nacionales ,  ODS 16  Promover sociedades pacíficas e inclusivas para el desarrollo sostenible, facilitar el acceso a la justicia para todos y crear instituciones eficaces, responsables e inclusivas a todos los niveles, Meta 16.6.2  Proporción de la población que se siente satisfecha con su última experiencia de los servicios públicos. Prioridades Nacionales de Desarrollo: Prioridad 1: Reducción de la pobreza y protección social. MED 1: Para el 2030, potenciar y promover la inclusión social, económica y política de todos, independientemente de su edad , raza etnia , origen, religión o situación económica u otra condición. Prioridad 4: Empleo e inversión . MED 6: En 2032, el crecimiento del PIB real ha sido paulatino y sostenido, hasta alcanzar una tasa no menor del 5.4%: a) Rango entre 3.4 y 4.4% en el quinquenio 2015-2020 b) Rango entre 4.4 y 5.4 en el quinquenio 2021-2025. c) No menor del 5.4 en los siguientes años, hasta llegar a 2032. MED 7: Se ha reducido la precariedad laboral mediante la generación de empleos decentes y de calidad a) Disminución gradual de la tasa de subempleo a partir del último dato disponible: 16.9%, b) Disminución gradual de la informalidad a partir del último dato disponible: 69.2%, c) Disminución gradual de la tasa de desempleo a partir del último dato disponible: 3.2%., d) Eliminación del porcentaje de trabajadores que viven en pobreza extrema. MED 8: Turismo Sostenible: Para 2030, elaborar y poner en práctica políticas encaminadas a promover el turismo sostenible que cree puestos de trabajo y promueva la cultura y los productos locales . 
PGG 204-2028:Principios: La equidad como eje orientador de la función pública, Un país plural , Impulsar la economía humana,Territorializar el desarrollo.  OBJETIVOS:  Rescatar  urgentemente el Estado ante la corrupción ,•Realizar las acciones catalíticas que detonarán los cambios necesarios y Fundar los cimientos del desarrollo sostenible : . EJES ESTRATÉGICOS POR UN PASÍS PARA VIVIR.;EJE ESTRATEGICO 1. HACIA UNA FUNCIÓN PÚBLICA LEGÍTIMA Y EFICAZ: Línea Estratégica de fortlecer mecanismos de Gobierno Abierto y Electrónico para los servicios ´públicos y rendición de cuentas .,•  EJE ESTRÁTEGICO: 2. DESARROLLO SOCIAL:Línea Estratégica: Desarrollo del Emprendimiento y de la Microempresa  y Línea Estratégica: Igualdad de Género y Empoderamiento Económico de las Mujeres:Inclusión Financiera de Mujeres Empresarias. EJE ESTRÁTEGICO: 4. LUCHA CONTRA LA DESNUTRICIÓN Y MALNUTRICIÓN :Línea Estratégica: Fortalecimiento de la Producción Agropecuaria y Generación de Ingresos EJE ESTRÁTEGICO: 6. AVANZANDO PARA CERRAR LA BRECHA DIGITAL CON TECNOLOGÍA E INNOVACIÓN : Línea Estratégica: Inversión y Desarrollo Económico.  Línea Estratégica: Fomento a la Inversión Mediante Certeza Jurídica.
</t>
    </r>
    <r>
      <rPr>
        <b/>
        <sz val="7.5"/>
        <rFont val="Times New Roman"/>
        <family val="1"/>
      </rPr>
      <t xml:space="preserve">
</t>
    </r>
  </si>
  <si>
    <t>EJECUCIÓN MENSUAL, CUATRIMESTRAL Y ANUAL,  POA 2026</t>
  </si>
  <si>
    <t xml:space="preserve">        MINISTERIO DE ECONOMÍA 
MATRIZ DE PLANIFICACIÓN, POA 2026</t>
  </si>
  <si>
    <t>PRESUPUESTO VIGENTE 2026     EN  Q.</t>
  </si>
  <si>
    <t>Para el 2030, se ha incrementado a 16,028 los certificados de adjudicación, resoluciones de proceso de verificación y notificaciones en materia comercial, en el marco de la administración de los acuerdos comerciales vigentes. (Línea base de 3,191 en 2024 a 16,028 en 2030).</t>
  </si>
  <si>
    <r>
      <t>0% DE EJECUCIÓN</t>
    </r>
    <r>
      <rPr>
        <sz val="10"/>
        <rFont val="Times New Roman"/>
        <family val="1"/>
      </rPr>
      <t xml:space="preserve">
</t>
    </r>
  </si>
  <si>
    <t>Productores, exportadores e importadores beneficiados con la atención de controversias comerciales y mecanismos de defensa comercial</t>
  </si>
  <si>
    <t>Administrar las notificaciones en materia comercial para apoyar a los productores nacionales y cumplir con los compromisos contraídos en la OMC</t>
  </si>
  <si>
    <r>
      <t xml:space="preserve">AVANCE FÍSICO 1ER. </t>
    </r>
    <r>
      <rPr>
        <b/>
        <sz val="9"/>
        <color indexed="8"/>
        <rFont val="Times New Roman"/>
        <family val="1"/>
      </rPr>
      <t>CUATRIMESTRE</t>
    </r>
  </si>
  <si>
    <t>PRESUPUESTO APROBADO MEDIANTE DECRETO 36-2024, LEY DE PRESUPUESTO GENERAL DE INGRESOS Y EGRESOS DEL ESTADO PARA EL EJERCICIO FISCAL 2025, VIGENTE PARA EL EJERCICIO FISCAL 2026</t>
  </si>
  <si>
    <t xml:space="preserve">Acuerdos y  convenios comerciales  suscritos a través de las negociaciones comerciales con diferentes países </t>
  </si>
  <si>
    <t xml:space="preserve">Acuerdos y  convenios comerciales negociados y  suscritos para beneficio del sector exportador </t>
  </si>
  <si>
    <t xml:space="preserve">Informes de  gestión  en el  marco de los acuerdos ante la Organización Mundial del Comercio (OMC), para beneficio del sector empresarial </t>
  </si>
  <si>
    <t>Ferias y misiones en beneficio de empresarios exportadores para el desarrollo comercial</t>
  </si>
  <si>
    <t xml:space="preserve">Documentos para la prevención y  solución de controversias comerciales internacionales, en el marco de la Organización Mundial del Comercio, Tratados de libre comercio vigentes y la Integración Centroamericana </t>
  </si>
  <si>
    <t>MODIFICACIÓN DE METAS</t>
  </si>
  <si>
    <t>1. Reunión virtual con el equipo técnico de los Emiratos Árabes Unidos, con el propósito de revisar los Términos de Referencia (TDR) del documento de negociación entre Guatemala y los Emiratos Árabes Unidos.</t>
  </si>
  <si>
    <t>1. Reunión Guatemala - El Salvador, donde se discutió el flujo operativo de las operaciones integradas aduaneras y migratorias en el puesto fronterizo Pedro de Alvarado - La Hachadura, donde se acordó por las instituciones involucradas de ambos países.</t>
  </si>
  <si>
    <t>1. Reunión de trabajo con equipo de notificaciones en ciudad de Guatemala. 2. Reunión de GRULAC</t>
  </si>
  <si>
    <t>1. Reunión Grupo Cairns técnica. 2. Reunion Grupo Cairns Embajadores. 3. Reunión bilateral EEUU tema MSF. 4. Reunión informal del Acuerdo de Facilitación de Inversiones. 5. Reunión Grupo Latino Agricola. 6. Reunión Plásticos. 7. Reunión Informal del Comité de Facilitación. 8. Reunión de negociaciones agrícolas.</t>
  </si>
  <si>
    <t>1. Reunión sobre seguimiento de asistencia técnica como entidad beneficiaria en el proyecto GU-L1197 del BID, relacionado sobre el Programa para el Fortalecimiento de la seguridad de la carga y facilitación del comercio. 2. Sesión técnica del Comité de Facilitación del Comercio, para informar sobre los resultados del 2025 y presentar el plan de trabajo para el 2026. 3. Reunión con la PDCC para informar sobre los resultados de las transmisiones de certificados Fitosanitarios del 2025 y los planes de trabajo para 2026.</t>
  </si>
  <si>
    <t>Informes Mensuales:  (1) Informe de Comercio Exterior, (1)  Reportería exportaciones departamentales, (1) Informes a demanda sobre comercio exterior, (1) Balanza comercial, (1) Evaluación comercial, Informes a demanda: (9) Perfiles de país.</t>
  </si>
  <si>
    <t>Informes Mensuales:  (1) Barómetro Cámara de Industria- Sector Lácteo, (1) Reporte Aceite de Palma - GREPALMA, (1) Reporte de Vino - Cámara Española, (1) Barómetro Plásticos, (1) Ficha Contacto.</t>
  </si>
  <si>
    <t>Informes Semanales:  (4) Informe Económico Semanal, (5) Informes específicos a solicitud (eventos económicos coyunturales), (1) Boletín Comercio Exterior
Informes Mensuales: (1) Informe de Inflación, (1) Informe precios Básicos, (1) Actualización de indicadores económicos
Informes Bimensuales: (1) PPT CONAPEX.</t>
  </si>
  <si>
    <t>Se reportan 79 metas las cuales  se intengan de la siguiente forma: emisión 74 certificados de origen de Taiwán y 5 a Israel.</t>
  </si>
  <si>
    <t>Se alcanzo 25 metas de asesorias integradas de la siguiente forma: 9 consultas que fueron atendidas en temas de verificación de origen; 10 consultas que fueron atendidas en medidas arancelarias y no arancelarias y 6 que fueron atendidas en temas de temas de contingentes, las cuales fueron resueltas por el personal de la DACE.</t>
  </si>
  <si>
    <t>Esta cantidad de metas se obtuvo con la atención de reuniones y la emisión de certificados a las personas individuales y juridicas que se encuentran inscritas en los diferentes contingentes arancelarios y realizaron su solicitud de certificado para beneficiarse de los contingentes que se encuentran vigentes para el año 2026</t>
  </si>
  <si>
    <t>Seguimiento a los arbitrajes de inversión que se encuentran activos en contra de la República de Guatemala. Se dio seguimiento a los procesos de ejecución de Laudo y se dio seguimiento a los procesos de contratación y adendas de contratos.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</si>
</sst>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quot;Q&quot;* #,##0.00_);_(&quot;Q&quot;* \(#,##0.00\);_(&quot;Q&quot;* &quot;-&quot;??_);_(@_)"/>
  </numFmts>
  <fonts count="29" x14ac:knownFonts="1">
    <font>
      <sz val="11"/>
      <color theme="1"/>
      <name val="Calibri"/>
      <family val="2"/>
      <scheme val="minor"/>
    </font>
    <font>
      <sz val="11"/>
      <color theme="1"/>
      <name val="Calibri"/>
      <family val="2"/>
      <scheme val="minor"/>
    </font>
    <font>
      <b/>
      <sz val="14"/>
      <color theme="0"/>
      <name val="Times New Roman"/>
      <family val="1"/>
    </font>
    <font>
      <sz val="10"/>
      <name val="Times New Roman"/>
      <family val="1"/>
    </font>
    <font>
      <sz val="10"/>
      <name val="Arial"/>
      <family val="2"/>
    </font>
    <font>
      <b/>
      <sz val="10"/>
      <name val="Times New Roman"/>
      <family val="1"/>
    </font>
    <font>
      <sz val="11"/>
      <color theme="1"/>
      <name val="Candara"/>
      <family val="2"/>
    </font>
    <font>
      <b/>
      <sz val="12"/>
      <name val="Times New Roman"/>
      <family val="1"/>
    </font>
    <font>
      <b/>
      <sz val="10"/>
      <color theme="1"/>
      <name val="Times New Roman"/>
      <family val="1"/>
    </font>
    <font>
      <b/>
      <sz val="10"/>
      <color rgb="FF000000"/>
      <name val="Times New Roman"/>
      <family val="1"/>
    </font>
    <font>
      <sz val="10"/>
      <color theme="1"/>
      <name val="Times New Roman"/>
      <family val="1"/>
    </font>
    <font>
      <sz val="10"/>
      <color rgb="FF000000"/>
      <name val="Times New Roman"/>
      <family val="1"/>
    </font>
    <font>
      <sz val="9"/>
      <color rgb="FF000000"/>
      <name val="Times New Roman"/>
      <family val="1"/>
    </font>
    <font>
      <b/>
      <sz val="14"/>
      <name val="Times New Roman"/>
      <family val="1"/>
    </font>
    <font>
      <b/>
      <sz val="10"/>
      <name val="Arial"/>
      <family val="2"/>
    </font>
    <font>
      <b/>
      <sz val="11"/>
      <name val="Times New Roman"/>
      <family val="1"/>
    </font>
    <font>
      <sz val="10"/>
      <color indexed="8"/>
      <name val="Arial"/>
      <family val="2"/>
    </font>
    <font>
      <b/>
      <sz val="12"/>
      <color theme="0"/>
      <name val="Times New Roman"/>
      <family val="1"/>
    </font>
    <font>
      <b/>
      <sz val="9"/>
      <color indexed="8"/>
      <name val="Times New Roman"/>
      <family val="1"/>
    </font>
    <font>
      <sz val="11"/>
      <color indexed="8"/>
      <name val="Calibri"/>
      <family val="2"/>
    </font>
    <font>
      <sz val="8"/>
      <color theme="1"/>
      <name val="Times New Roman"/>
      <family val="1"/>
    </font>
    <font>
      <b/>
      <sz val="11"/>
      <color theme="0"/>
      <name val="Times New Roman"/>
      <family val="1"/>
    </font>
    <font>
      <b/>
      <sz val="10"/>
      <color theme="0"/>
      <name val="Times New Roman"/>
      <family val="1"/>
    </font>
    <font>
      <sz val="10"/>
      <color rgb="FFFF0000"/>
      <name val="Arial"/>
      <family val="2"/>
    </font>
    <font>
      <b/>
      <sz val="11"/>
      <color theme="1"/>
      <name val="Times New Roman"/>
      <family val="1"/>
    </font>
    <font>
      <b/>
      <sz val="7.5"/>
      <name val="Times New Roman"/>
      <family val="1"/>
    </font>
    <font>
      <b/>
      <sz val="12"/>
      <color theme="1"/>
      <name val="Times New Roman"/>
      <family val="1"/>
    </font>
    <font>
      <b/>
      <sz val="10"/>
      <color theme="1"/>
      <name val="Candara"/>
      <family val="2"/>
    </font>
    <font>
      <b/>
      <sz val="12"/>
      <color rgb="FFFFFF00"/>
      <name val="Times New Roman"/>
      <family val="1"/>
    </font>
  </fonts>
  <fills count="12">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249977111117893"/>
        <bgColor indexed="64"/>
      </patternFill>
    </fill>
    <fill>
      <patternFill patternType="solid">
        <fgColor rgb="FF92D050"/>
        <bgColor indexed="64"/>
      </patternFill>
    </fill>
    <fill>
      <patternFill patternType="solid">
        <fgColor theme="3"/>
        <bgColor indexed="64"/>
      </patternFill>
    </fill>
    <fill>
      <patternFill patternType="solid">
        <fgColor theme="6"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auto="1"/>
      </right>
      <top style="thin">
        <color auto="1"/>
      </top>
      <bottom/>
      <diagonal/>
    </border>
  </borders>
  <cellStyleXfs count="16">
    <xf numFmtId="0" fontId="0" fillId="0" borderId="0"/>
    <xf numFmtId="0" fontId="4" fillId="0" borderId="0"/>
    <xf numFmtId="0" fontId="1" fillId="0" borderId="0"/>
    <xf numFmtId="0" fontId="4" fillId="0" borderId="0"/>
    <xf numFmtId="0" fontId="4" fillId="0" borderId="0"/>
    <xf numFmtId="0" fontId="16" fillId="0" borderId="0">
      <alignment vertical="top"/>
    </xf>
    <xf numFmtId="43" fontId="16" fillId="0" borderId="0" applyFont="0" applyFill="0" applyBorder="0" applyAlignment="0" applyProtection="0">
      <alignment vertical="top"/>
    </xf>
    <xf numFmtId="9" fontId="16" fillId="0" borderId="0" applyFont="0" applyFill="0" applyBorder="0" applyAlignment="0" applyProtection="0">
      <alignment vertical="top"/>
    </xf>
    <xf numFmtId="43" fontId="16" fillId="0" borderId="0" applyFont="0" applyFill="0" applyBorder="0" applyAlignment="0" applyProtection="0">
      <alignment vertical="top"/>
    </xf>
    <xf numFmtId="0" fontId="19" fillId="0" borderId="0"/>
    <xf numFmtId="43" fontId="1" fillId="0" borderId="0" applyFont="0" applyFill="0" applyBorder="0" applyAlignment="0" applyProtection="0"/>
    <xf numFmtId="0" fontId="1" fillId="0" borderId="1"/>
    <xf numFmtId="9" fontId="1"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 fillId="0" borderId="0" applyFont="0" applyFill="0" applyBorder="0" applyAlignment="0" applyProtection="0"/>
  </cellStyleXfs>
  <cellXfs count="156">
    <xf numFmtId="0" fontId="0" fillId="0" borderId="0" xfId="0"/>
    <xf numFmtId="4" fontId="8" fillId="2" borderId="1" xfId="1" applyNumberFormat="1" applyFont="1" applyFill="1" applyBorder="1" applyAlignment="1">
      <alignment horizontal="center" vertical="top" wrapText="1"/>
    </xf>
    <xf numFmtId="0" fontId="5" fillId="2" borderId="1" xfId="0" applyFont="1" applyFill="1" applyBorder="1" applyAlignment="1">
      <alignment horizontal="center" vertical="top"/>
    </xf>
    <xf numFmtId="0" fontId="10" fillId="2" borderId="1" xfId="1" applyFont="1" applyFill="1" applyBorder="1" applyAlignment="1">
      <alignment horizontal="center" vertical="top" wrapText="1"/>
    </xf>
    <xf numFmtId="0" fontId="8" fillId="2" borderId="1" xfId="1" applyFont="1" applyFill="1" applyBorder="1" applyAlignment="1">
      <alignment horizontal="center" vertical="top" wrapText="1"/>
    </xf>
    <xf numFmtId="0" fontId="3" fillId="2" borderId="1" xfId="0" applyFont="1" applyFill="1" applyBorder="1" applyAlignment="1">
      <alignment horizontal="center" vertical="top"/>
    </xf>
    <xf numFmtId="4" fontId="10" fillId="2" borderId="1" xfId="1" applyNumberFormat="1" applyFont="1" applyFill="1" applyBorder="1" applyAlignment="1">
      <alignment horizontal="center" vertical="top" wrapText="1"/>
    </xf>
    <xf numFmtId="3" fontId="8" fillId="2" borderId="1" xfId="1" applyNumberFormat="1" applyFont="1" applyFill="1" applyBorder="1" applyAlignment="1">
      <alignment horizontal="center" vertical="top" wrapText="1"/>
    </xf>
    <xf numFmtId="4" fontId="10" fillId="2" borderId="1" xfId="1" applyNumberFormat="1" applyFont="1" applyFill="1" applyBorder="1" applyAlignment="1">
      <alignment vertical="top" wrapText="1"/>
    </xf>
    <xf numFmtId="0" fontId="9" fillId="2" borderId="2" xfId="0" applyFont="1" applyFill="1" applyBorder="1" applyAlignment="1">
      <alignment horizontal="center" vertical="top" wrapText="1"/>
    </xf>
    <xf numFmtId="0" fontId="3" fillId="2" borderId="1" xfId="4" applyFont="1" applyFill="1" applyBorder="1" applyAlignment="1">
      <alignment horizontal="justify" vertical="top" wrapText="1"/>
    </xf>
    <xf numFmtId="164" fontId="6" fillId="2" borderId="1" xfId="1" applyNumberFormat="1" applyFont="1" applyFill="1" applyBorder="1" applyAlignment="1">
      <alignment vertical="center" wrapText="1"/>
    </xf>
    <xf numFmtId="0" fontId="11" fillId="2" borderId="1" xfId="0" applyFont="1" applyFill="1" applyBorder="1" applyAlignment="1">
      <alignment horizontal="center" vertical="top" wrapText="1"/>
    </xf>
    <xf numFmtId="0" fontId="12" fillId="2" borderId="1" xfId="0" applyFont="1" applyFill="1" applyBorder="1" applyAlignment="1">
      <alignment horizontal="center" vertical="top" wrapText="1"/>
    </xf>
    <xf numFmtId="0" fontId="5" fillId="2" borderId="1" xfId="4" applyFont="1" applyFill="1" applyBorder="1" applyAlignment="1">
      <alignment vertical="top" wrapText="1"/>
    </xf>
    <xf numFmtId="4" fontId="5" fillId="2" borderId="4" xfId="0" applyNumberFormat="1" applyFont="1" applyFill="1" applyBorder="1" applyAlignment="1">
      <alignment horizontal="center" vertical="top" wrapText="1"/>
    </xf>
    <xf numFmtId="4" fontId="8" fillId="2" borderId="2" xfId="1" applyNumberFormat="1" applyFont="1" applyFill="1" applyBorder="1" applyAlignment="1">
      <alignment horizontal="center" vertical="top" wrapText="1"/>
    </xf>
    <xf numFmtId="0" fontId="5" fillId="2" borderId="1" xfId="0" applyFont="1" applyFill="1" applyBorder="1" applyAlignment="1">
      <alignment horizontal="center" vertical="top" wrapText="1"/>
    </xf>
    <xf numFmtId="4" fontId="5" fillId="2" borderId="1" xfId="0" applyNumberFormat="1" applyFont="1" applyFill="1" applyBorder="1" applyAlignment="1">
      <alignment horizontal="center" vertical="top" wrapText="1"/>
    </xf>
    <xf numFmtId="0" fontId="7" fillId="2" borderId="1" xfId="0" applyFont="1" applyFill="1" applyBorder="1" applyAlignment="1">
      <alignment horizontal="center" vertical="top" wrapText="1"/>
    </xf>
    <xf numFmtId="0" fontId="7" fillId="2" borderId="1" xfId="0" applyFont="1" applyFill="1" applyBorder="1" applyAlignment="1">
      <alignment vertical="top" wrapText="1"/>
    </xf>
    <xf numFmtId="9" fontId="8" fillId="2" borderId="1" xfId="1" applyNumberFormat="1" applyFont="1" applyFill="1" applyBorder="1" applyAlignment="1">
      <alignment horizontal="center" vertical="top" wrapText="1"/>
    </xf>
    <xf numFmtId="3" fontId="11" fillId="2" borderId="1" xfId="0" applyNumberFormat="1" applyFont="1" applyFill="1" applyBorder="1" applyAlignment="1">
      <alignment horizontal="center" vertical="top" wrapText="1"/>
    </xf>
    <xf numFmtId="3" fontId="8" fillId="2" borderId="1" xfId="0" applyNumberFormat="1" applyFont="1" applyFill="1" applyBorder="1" applyAlignment="1">
      <alignment horizontal="center" vertical="top"/>
    </xf>
    <xf numFmtId="0" fontId="4" fillId="0" borderId="1" xfId="1" applyBorder="1"/>
    <xf numFmtId="0" fontId="11" fillId="2" borderId="1" xfId="0" applyFont="1" applyFill="1" applyBorder="1" applyAlignment="1">
      <alignment vertical="top" wrapText="1"/>
    </xf>
    <xf numFmtId="4" fontId="3" fillId="2" borderId="1" xfId="1" applyNumberFormat="1" applyFont="1" applyFill="1" applyBorder="1" applyAlignment="1">
      <alignment horizontal="center" vertical="top" wrapText="1"/>
    </xf>
    <xf numFmtId="4" fontId="3" fillId="2" borderId="1" xfId="1" applyNumberFormat="1" applyFont="1" applyFill="1" applyBorder="1" applyAlignment="1">
      <alignment vertical="top" wrapText="1"/>
    </xf>
    <xf numFmtId="0" fontId="3" fillId="2" borderId="1" xfId="0" applyFont="1" applyFill="1" applyBorder="1" applyAlignment="1">
      <alignment horizontal="justify" vertical="top" wrapText="1"/>
    </xf>
    <xf numFmtId="0" fontId="14" fillId="9" borderId="1" xfId="1" applyFont="1" applyFill="1" applyBorder="1" applyAlignment="1">
      <alignment horizontal="center" vertical="center" wrapText="1"/>
    </xf>
    <xf numFmtId="0" fontId="11" fillId="2" borderId="1" xfId="0" applyFont="1" applyFill="1" applyBorder="1" applyAlignment="1">
      <alignment horizontal="justify" vertical="top" wrapText="1"/>
    </xf>
    <xf numFmtId="3" fontId="10" fillId="2" borderId="1" xfId="1" applyNumberFormat="1" applyFont="1" applyFill="1" applyBorder="1" applyAlignment="1">
      <alignment horizontal="center" vertical="top" wrapText="1"/>
    </xf>
    <xf numFmtId="3" fontId="3" fillId="2" borderId="1" xfId="0" applyNumberFormat="1" applyFont="1" applyFill="1" applyBorder="1" applyAlignment="1">
      <alignment horizontal="center" vertical="top"/>
    </xf>
    <xf numFmtId="3" fontId="5" fillId="2" borderId="1" xfId="0" applyNumberFormat="1" applyFont="1" applyFill="1" applyBorder="1" applyAlignment="1">
      <alignment horizontal="center" vertical="top"/>
    </xf>
    <xf numFmtId="9" fontId="10" fillId="2" borderId="1" xfId="1" applyNumberFormat="1" applyFont="1" applyFill="1" applyBorder="1" applyAlignment="1">
      <alignment horizontal="center" vertical="top" wrapText="1"/>
    </xf>
    <xf numFmtId="3" fontId="10" fillId="2" borderId="2" xfId="1" applyNumberFormat="1" applyFont="1" applyFill="1" applyBorder="1" applyAlignment="1">
      <alignment horizontal="center" vertical="top" wrapText="1"/>
    </xf>
    <xf numFmtId="3" fontId="9" fillId="2" borderId="2" xfId="0" applyNumberFormat="1" applyFont="1" applyFill="1" applyBorder="1" applyAlignment="1">
      <alignment horizontal="center" vertical="top" wrapText="1"/>
    </xf>
    <xf numFmtId="0" fontId="5" fillId="8" borderId="1" xfId="1" applyFont="1" applyFill="1" applyBorder="1" applyAlignment="1">
      <alignment vertical="center" wrapText="1"/>
    </xf>
    <xf numFmtId="0" fontId="14" fillId="2" borderId="1" xfId="1" applyFont="1" applyFill="1" applyBorder="1" applyAlignment="1">
      <alignment vertical="top" wrapText="1"/>
    </xf>
    <xf numFmtId="4" fontId="20" fillId="2" borderId="1" xfId="1" applyNumberFormat="1" applyFont="1" applyFill="1" applyBorder="1" applyAlignment="1">
      <alignment horizontal="justify" vertical="top" wrapText="1"/>
    </xf>
    <xf numFmtId="3" fontId="10" fillId="2" borderId="1" xfId="0" applyNumberFormat="1" applyFont="1" applyFill="1" applyBorder="1" applyAlignment="1">
      <alignment horizontal="center" vertical="top"/>
    </xf>
    <xf numFmtId="4" fontId="10" fillId="2" borderId="4" xfId="1" applyNumberFormat="1" applyFont="1" applyFill="1" applyBorder="1" applyAlignment="1">
      <alignment horizontal="justify" vertical="top" wrapText="1"/>
    </xf>
    <xf numFmtId="0" fontId="3" fillId="2" borderId="1" xfId="0" applyFont="1" applyFill="1" applyBorder="1" applyAlignment="1">
      <alignment vertical="top" wrapText="1"/>
    </xf>
    <xf numFmtId="0" fontId="11" fillId="2" borderId="2" xfId="0" applyFont="1" applyFill="1" applyBorder="1" applyAlignment="1">
      <alignment horizontal="center" vertical="top" wrapText="1"/>
    </xf>
    <xf numFmtId="0" fontId="16" fillId="2" borderId="1" xfId="9" applyFont="1" applyFill="1" applyBorder="1"/>
    <xf numFmtId="0" fontId="16" fillId="2" borderId="1" xfId="9" applyFont="1" applyFill="1" applyBorder="1" applyAlignment="1">
      <alignment horizontal="justify" vertical="top"/>
    </xf>
    <xf numFmtId="3" fontId="9" fillId="2" borderId="1" xfId="0" applyNumberFormat="1" applyFont="1" applyFill="1" applyBorder="1" applyAlignment="1">
      <alignment horizontal="center" vertical="top" wrapText="1"/>
    </xf>
    <xf numFmtId="0" fontId="9" fillId="2" borderId="1" xfId="0" applyFont="1" applyFill="1" applyBorder="1" applyAlignment="1">
      <alignment horizontal="center" vertical="top" wrapText="1"/>
    </xf>
    <xf numFmtId="0" fontId="9" fillId="2" borderId="1" xfId="0" applyFont="1" applyFill="1" applyBorder="1" applyAlignment="1">
      <alignment horizontal="justify" vertical="top" wrapText="1"/>
    </xf>
    <xf numFmtId="0" fontId="9" fillId="2" borderId="4" xfId="0" applyFont="1" applyFill="1" applyBorder="1" applyAlignment="1">
      <alignment horizontal="justify" vertical="top" wrapText="1"/>
    </xf>
    <xf numFmtId="0" fontId="9" fillId="2" borderId="6" xfId="0" applyFont="1" applyFill="1" applyBorder="1" applyAlignment="1">
      <alignment horizontal="justify" vertical="top" wrapText="1"/>
    </xf>
    <xf numFmtId="0" fontId="9" fillId="2" borderId="5" xfId="0" applyFont="1" applyFill="1" applyBorder="1" applyAlignment="1">
      <alignment horizontal="justify" vertical="top" wrapText="1"/>
    </xf>
    <xf numFmtId="0" fontId="4" fillId="2" borderId="0" xfId="1" applyFill="1"/>
    <xf numFmtId="0" fontId="4" fillId="0" borderId="0" xfId="1"/>
    <xf numFmtId="0" fontId="4" fillId="5" borderId="0" xfId="1" applyFill="1"/>
    <xf numFmtId="0" fontId="5" fillId="3" borderId="8" xfId="1" applyFont="1" applyFill="1" applyBorder="1" applyAlignment="1">
      <alignment vertical="center" wrapText="1"/>
    </xf>
    <xf numFmtId="0" fontId="5" fillId="3" borderId="8" xfId="1" applyFont="1" applyFill="1" applyBorder="1" applyAlignment="1">
      <alignment horizontal="center" vertical="center" wrapText="1"/>
    </xf>
    <xf numFmtId="3" fontId="4" fillId="2" borderId="1" xfId="1" applyNumberFormat="1" applyFill="1" applyBorder="1"/>
    <xf numFmtId="0" fontId="8" fillId="3" borderId="7" xfId="1" applyFont="1" applyFill="1" applyBorder="1" applyAlignment="1">
      <alignment horizontal="center" vertical="center" wrapText="1"/>
    </xf>
    <xf numFmtId="0" fontId="7" fillId="8" borderId="1" xfId="1" applyFont="1" applyFill="1" applyBorder="1" applyAlignment="1">
      <alignment horizontal="left" vertical="center" wrapText="1"/>
    </xf>
    <xf numFmtId="0" fontId="17" fillId="8" borderId="10" xfId="1" applyFont="1" applyFill="1" applyBorder="1" applyAlignment="1">
      <alignment horizontal="left" vertical="center" wrapText="1"/>
    </xf>
    <xf numFmtId="3" fontId="4" fillId="0" borderId="0" xfId="1" applyNumberFormat="1"/>
    <xf numFmtId="0" fontId="23" fillId="2" borderId="0" xfId="1" applyFont="1" applyFill="1"/>
    <xf numFmtId="43" fontId="4" fillId="0" borderId="0" xfId="10" applyFont="1" applyBorder="1"/>
    <xf numFmtId="3" fontId="4" fillId="2" borderId="0" xfId="1" applyNumberFormat="1" applyFill="1"/>
    <xf numFmtId="0" fontId="27" fillId="2" borderId="1" xfId="1" applyFont="1" applyFill="1" applyBorder="1" applyAlignment="1">
      <alignment horizontal="center" vertical="center" wrapText="1"/>
    </xf>
    <xf numFmtId="0" fontId="5" fillId="3" borderId="1" xfId="1" applyFont="1" applyFill="1" applyBorder="1" applyAlignment="1">
      <alignment horizontal="center" vertical="center" wrapText="1"/>
    </xf>
    <xf numFmtId="0" fontId="5" fillId="3" borderId="11" xfId="1" applyFont="1" applyFill="1" applyBorder="1" applyAlignment="1">
      <alignment horizontal="center" vertical="center" wrapText="1"/>
    </xf>
    <xf numFmtId="0" fontId="5" fillId="3" borderId="7" xfId="1" applyFont="1" applyFill="1" applyBorder="1" applyAlignment="1">
      <alignment horizontal="center" vertical="center" wrapText="1"/>
    </xf>
    <xf numFmtId="0" fontId="15" fillId="3" borderId="7" xfId="1" applyFont="1" applyFill="1" applyBorder="1" applyAlignment="1">
      <alignment horizontal="center" vertical="center" wrapText="1"/>
    </xf>
    <xf numFmtId="0" fontId="14" fillId="5" borderId="1" xfId="1" applyFont="1" applyFill="1" applyBorder="1" applyAlignment="1">
      <alignment horizontal="center" vertical="top" wrapText="1"/>
    </xf>
    <xf numFmtId="0" fontId="5" fillId="5" borderId="1" xfId="1" applyFont="1" applyFill="1" applyBorder="1" applyAlignment="1">
      <alignment horizontal="center" vertical="top" wrapText="1"/>
    </xf>
    <xf numFmtId="0" fontId="8" fillId="2" borderId="7" xfId="1" applyFont="1" applyFill="1" applyBorder="1" applyAlignment="1">
      <alignment horizontal="center" vertical="center" wrapText="1"/>
    </xf>
    <xf numFmtId="4" fontId="21" fillId="10" borderId="1" xfId="1" applyNumberFormat="1" applyFont="1" applyFill="1" applyBorder="1" applyAlignment="1">
      <alignment horizontal="center" vertical="center" wrapText="1"/>
    </xf>
    <xf numFmtId="3" fontId="7" fillId="3" borderId="1" xfId="1" applyNumberFormat="1" applyFont="1" applyFill="1" applyBorder="1" applyAlignment="1">
      <alignment horizontal="center" vertical="center" wrapText="1"/>
    </xf>
    <xf numFmtId="3" fontId="7" fillId="2" borderId="1" xfId="1" applyNumberFormat="1" applyFont="1" applyFill="1" applyBorder="1" applyAlignment="1">
      <alignment horizontal="center" vertical="center" wrapText="1"/>
    </xf>
    <xf numFmtId="9" fontId="7" fillId="3" borderId="1" xfId="12" applyFont="1" applyFill="1" applyBorder="1" applyAlignment="1">
      <alignment horizontal="center" vertical="center" wrapText="1"/>
    </xf>
    <xf numFmtId="3" fontId="28" fillId="7" borderId="1" xfId="1" applyNumberFormat="1" applyFont="1" applyFill="1" applyBorder="1" applyAlignment="1">
      <alignment horizontal="center" vertical="center" wrapText="1"/>
    </xf>
    <xf numFmtId="3" fontId="15" fillId="6" borderId="1" xfId="1" applyNumberFormat="1" applyFont="1" applyFill="1" applyBorder="1" applyAlignment="1">
      <alignment horizontal="center" vertical="center" wrapText="1"/>
    </xf>
    <xf numFmtId="9" fontId="15" fillId="6" borderId="1" xfId="1" applyNumberFormat="1" applyFont="1" applyFill="1" applyBorder="1" applyAlignment="1">
      <alignment horizontal="center" vertical="center" wrapText="1"/>
    </xf>
    <xf numFmtId="4" fontId="15" fillId="6" borderId="1" xfId="1" applyNumberFormat="1" applyFont="1" applyFill="1" applyBorder="1" applyAlignment="1">
      <alignment horizontal="center" vertical="center" wrapText="1"/>
    </xf>
    <xf numFmtId="0" fontId="5" fillId="6" borderId="1" xfId="1" applyFont="1" applyFill="1" applyBorder="1" applyAlignment="1">
      <alignment horizontal="center" vertical="center" wrapText="1"/>
    </xf>
    <xf numFmtId="4" fontId="20" fillId="2" borderId="1" xfId="1" applyNumberFormat="1" applyFont="1" applyFill="1" applyBorder="1" applyAlignment="1">
      <alignment horizontal="justify" vertical="center" wrapText="1"/>
    </xf>
    <xf numFmtId="4" fontId="3" fillId="2" borderId="1" xfId="1" applyNumberFormat="1" applyFont="1" applyFill="1" applyBorder="1" applyAlignment="1">
      <alignment horizontal="justify" vertical="center" wrapText="1"/>
    </xf>
    <xf numFmtId="4" fontId="8" fillId="2" borderId="1" xfId="1" applyNumberFormat="1" applyFont="1" applyFill="1" applyBorder="1" applyAlignment="1">
      <alignment horizontal="justify" vertical="top" wrapText="1"/>
    </xf>
    <xf numFmtId="4" fontId="10" fillId="2" borderId="1" xfId="1" applyNumberFormat="1" applyFont="1" applyFill="1" applyBorder="1" applyAlignment="1">
      <alignment horizontal="justify" vertical="center" wrapText="1"/>
    </xf>
    <xf numFmtId="4" fontId="10" fillId="2" borderId="1" xfId="1" applyNumberFormat="1" applyFont="1" applyFill="1" applyBorder="1" applyAlignment="1">
      <alignment horizontal="justify" vertical="top" wrapText="1"/>
    </xf>
    <xf numFmtId="0" fontId="8" fillId="11" borderId="7" xfId="1" applyFont="1" applyFill="1" applyBorder="1" applyAlignment="1">
      <alignment horizontal="center" vertical="center" wrapText="1"/>
    </xf>
    <xf numFmtId="3" fontId="5" fillId="11" borderId="1" xfId="0" applyNumberFormat="1" applyFont="1" applyFill="1" applyBorder="1" applyAlignment="1">
      <alignment horizontal="center" vertical="top"/>
    </xf>
    <xf numFmtId="0" fontId="10" fillId="11" borderId="1" xfId="1" applyFont="1" applyFill="1" applyBorder="1" applyAlignment="1">
      <alignment horizontal="center" vertical="top" wrapText="1"/>
    </xf>
    <xf numFmtId="3" fontId="8" fillId="11" borderId="1" xfId="1" applyNumberFormat="1" applyFont="1" applyFill="1" applyBorder="1" applyAlignment="1">
      <alignment horizontal="center" vertical="top" wrapText="1"/>
    </xf>
    <xf numFmtId="0" fontId="3" fillId="11" borderId="1" xfId="0" applyFont="1" applyFill="1" applyBorder="1" applyAlignment="1">
      <alignment horizontal="center" vertical="top"/>
    </xf>
    <xf numFmtId="0" fontId="5" fillId="11" borderId="1" xfId="0" applyFont="1" applyFill="1" applyBorder="1" applyAlignment="1">
      <alignment horizontal="center" vertical="top"/>
    </xf>
    <xf numFmtId="0" fontId="9" fillId="11" borderId="2" xfId="0" applyFont="1" applyFill="1" applyBorder="1" applyAlignment="1">
      <alignment horizontal="center" vertical="top" wrapText="1"/>
    </xf>
    <xf numFmtId="0" fontId="11" fillId="11" borderId="2" xfId="0" applyFont="1" applyFill="1" applyBorder="1" applyAlignment="1">
      <alignment horizontal="center" vertical="top" wrapText="1"/>
    </xf>
    <xf numFmtId="3" fontId="15" fillId="11" borderId="1" xfId="1" applyNumberFormat="1" applyFont="1" applyFill="1" applyBorder="1" applyAlignment="1">
      <alignment horizontal="center" vertical="center" wrapText="1"/>
    </xf>
    <xf numFmtId="3" fontId="9" fillId="11" borderId="1" xfId="0" applyNumberFormat="1" applyFont="1" applyFill="1" applyBorder="1" applyAlignment="1">
      <alignment horizontal="center" vertical="top" wrapText="1"/>
    </xf>
    <xf numFmtId="0" fontId="22" fillId="8" borderId="4" xfId="1" applyFont="1" applyFill="1" applyBorder="1" applyAlignment="1">
      <alignment horizontal="left" vertical="center" wrapText="1"/>
    </xf>
    <xf numFmtId="0" fontId="22" fillId="8" borderId="6" xfId="1" applyFont="1" applyFill="1" applyBorder="1" applyAlignment="1">
      <alignment horizontal="left" vertical="center" wrapText="1"/>
    </xf>
    <xf numFmtId="0" fontId="22" fillId="8" borderId="5" xfId="1" applyFont="1" applyFill="1" applyBorder="1" applyAlignment="1">
      <alignment horizontal="left" vertical="center" wrapText="1"/>
    </xf>
    <xf numFmtId="0" fontId="9" fillId="2" borderId="1" xfId="0" applyFont="1" applyFill="1" applyBorder="1" applyAlignment="1">
      <alignment horizontal="center" vertical="top" wrapText="1"/>
    </xf>
    <xf numFmtId="0" fontId="7" fillId="6" borderId="1" xfId="1" applyFont="1" applyFill="1" applyBorder="1" applyAlignment="1">
      <alignment horizontal="left" vertical="center" wrapText="1"/>
    </xf>
    <xf numFmtId="0" fontId="26" fillId="6" borderId="1" xfId="0" applyFont="1" applyFill="1" applyBorder="1" applyAlignment="1">
      <alignment horizontal="left" vertical="top" wrapText="1"/>
    </xf>
    <xf numFmtId="0" fontId="17" fillId="8" borderId="4" xfId="1" applyFont="1" applyFill="1" applyBorder="1" applyAlignment="1">
      <alignment horizontal="right" vertical="center" wrapText="1"/>
    </xf>
    <xf numFmtId="0" fontId="17" fillId="8" borderId="6" xfId="1" applyFont="1" applyFill="1" applyBorder="1" applyAlignment="1">
      <alignment horizontal="right" vertical="center" wrapText="1"/>
    </xf>
    <xf numFmtId="0" fontId="17" fillId="8" borderId="5" xfId="1" applyFont="1" applyFill="1" applyBorder="1" applyAlignment="1">
      <alignment horizontal="right" vertical="center" wrapText="1"/>
    </xf>
    <xf numFmtId="0" fontId="5" fillId="3" borderId="10"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5" fillId="3" borderId="9" xfId="1"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15" fillId="0" borderId="1" xfId="1" applyFont="1" applyBorder="1" applyAlignment="1">
      <alignment horizontal="left" vertical="top" wrapText="1"/>
    </xf>
    <xf numFmtId="0" fontId="15" fillId="2" borderId="4" xfId="0" applyFont="1" applyFill="1" applyBorder="1" applyAlignment="1">
      <alignment horizontal="justify" vertical="justify" wrapText="1"/>
    </xf>
    <xf numFmtId="0" fontId="15" fillId="2" borderId="6" xfId="0" applyFont="1" applyFill="1" applyBorder="1" applyAlignment="1">
      <alignment horizontal="justify" vertical="justify" wrapText="1"/>
    </xf>
    <xf numFmtId="0" fontId="15" fillId="2" borderId="5" xfId="0" applyFont="1" applyFill="1" applyBorder="1" applyAlignment="1">
      <alignment horizontal="justify" vertical="justify" wrapText="1"/>
    </xf>
    <xf numFmtId="0" fontId="25" fillId="2" borderId="4" xfId="0" applyFont="1" applyFill="1" applyBorder="1" applyAlignment="1">
      <alignment horizontal="justify" vertical="justify" wrapText="1"/>
    </xf>
    <xf numFmtId="0" fontId="25" fillId="2" borderId="6" xfId="0" applyFont="1" applyFill="1" applyBorder="1" applyAlignment="1">
      <alignment horizontal="justify" vertical="justify" wrapText="1"/>
    </xf>
    <xf numFmtId="0" fontId="25" fillId="2" borderId="5" xfId="0" applyFont="1" applyFill="1" applyBorder="1" applyAlignment="1">
      <alignment horizontal="justify" vertical="justify" wrapText="1"/>
    </xf>
    <xf numFmtId="0" fontId="15" fillId="0" borderId="4" xfId="1" applyFont="1" applyBorder="1" applyAlignment="1">
      <alignment horizontal="left" vertical="center" wrapText="1"/>
    </xf>
    <xf numFmtId="0" fontId="15" fillId="0" borderId="6" xfId="1" applyFont="1" applyBorder="1" applyAlignment="1">
      <alignment horizontal="left" vertical="center" wrapText="1"/>
    </xf>
    <xf numFmtId="0" fontId="15" fillId="0" borderId="5" xfId="1" applyFont="1" applyBorder="1" applyAlignment="1">
      <alignment horizontal="left" vertical="center" wrapText="1"/>
    </xf>
    <xf numFmtId="0" fontId="13" fillId="4" borderId="1" xfId="1" applyFont="1" applyFill="1" applyBorder="1" applyAlignment="1">
      <alignment horizontal="center" vertical="center" wrapText="1"/>
    </xf>
    <xf numFmtId="0" fontId="15" fillId="0" borderId="1" xfId="1" applyFont="1" applyBorder="1" applyAlignment="1">
      <alignment horizontal="left" vertical="center" wrapText="1"/>
    </xf>
    <xf numFmtId="0" fontId="15" fillId="2" borderId="1" xfId="0" applyFont="1" applyFill="1" applyBorder="1" applyAlignment="1">
      <alignment horizontal="left" vertical="center" wrapText="1"/>
    </xf>
    <xf numFmtId="0" fontId="15" fillId="2" borderId="1" xfId="0" applyFont="1" applyFill="1" applyBorder="1" applyAlignment="1">
      <alignment horizontal="justify" vertical="justify" wrapText="1"/>
    </xf>
    <xf numFmtId="0" fontId="17" fillId="8" borderId="10" xfId="1" applyFont="1" applyFill="1" applyBorder="1" applyAlignment="1">
      <alignment horizontal="left" vertical="center" wrapText="1"/>
    </xf>
    <xf numFmtId="0" fontId="17" fillId="8" borderId="3" xfId="1" applyFont="1" applyFill="1" applyBorder="1" applyAlignment="1">
      <alignment horizontal="left" vertical="center" wrapText="1"/>
    </xf>
    <xf numFmtId="0" fontId="17" fillId="8" borderId="4" xfId="1" applyFont="1" applyFill="1" applyBorder="1" applyAlignment="1">
      <alignment horizontal="left" vertical="center" wrapText="1"/>
    </xf>
    <xf numFmtId="0" fontId="17" fillId="8" borderId="6" xfId="1" applyFont="1" applyFill="1" applyBorder="1" applyAlignment="1">
      <alignment horizontal="left" vertical="center" wrapText="1"/>
    </xf>
    <xf numFmtId="0" fontId="7" fillId="6" borderId="1" xfId="1" applyFont="1" applyFill="1" applyBorder="1" applyAlignment="1">
      <alignment horizontal="left" vertical="top" wrapText="1"/>
    </xf>
    <xf numFmtId="0" fontId="9" fillId="2" borderId="4" xfId="0" applyFont="1" applyFill="1" applyBorder="1" applyAlignment="1">
      <alignment horizontal="center" vertical="top" wrapText="1"/>
    </xf>
    <xf numFmtId="0" fontId="9" fillId="2" borderId="6" xfId="0" applyFont="1" applyFill="1" applyBorder="1" applyAlignment="1">
      <alignment horizontal="center" vertical="top" wrapText="1"/>
    </xf>
    <xf numFmtId="0" fontId="9" fillId="2" borderId="5" xfId="0" applyFont="1" applyFill="1" applyBorder="1" applyAlignment="1">
      <alignment horizontal="center" vertical="top" wrapText="1"/>
    </xf>
    <xf numFmtId="0" fontId="9" fillId="2" borderId="1" xfId="0" applyFont="1" applyFill="1" applyBorder="1" applyAlignment="1">
      <alignment horizontal="justify" vertical="top" wrapText="1"/>
    </xf>
    <xf numFmtId="0" fontId="7" fillId="6" borderId="4" xfId="1" applyFont="1" applyFill="1" applyBorder="1" applyAlignment="1">
      <alignment horizontal="center" vertical="center" wrapText="1"/>
    </xf>
    <xf numFmtId="0" fontId="7" fillId="6" borderId="6" xfId="1" applyFont="1" applyFill="1" applyBorder="1" applyAlignment="1">
      <alignment horizontal="center" vertical="center" wrapText="1"/>
    </xf>
    <xf numFmtId="0" fontId="7" fillId="6" borderId="5" xfId="1" applyFont="1" applyFill="1" applyBorder="1" applyAlignment="1">
      <alignment horizontal="center" vertical="center" wrapText="1"/>
    </xf>
    <xf numFmtId="0" fontId="15" fillId="6" borderId="4" xfId="0" applyFont="1" applyFill="1" applyBorder="1" applyAlignment="1">
      <alignment horizontal="justify" vertical="top" wrapText="1"/>
    </xf>
    <xf numFmtId="0" fontId="15" fillId="6" borderId="6" xfId="0" applyFont="1" applyFill="1" applyBorder="1" applyAlignment="1">
      <alignment horizontal="justify" vertical="top" wrapText="1"/>
    </xf>
    <xf numFmtId="0" fontId="15" fillId="6" borderId="5" xfId="0" applyFont="1" applyFill="1" applyBorder="1" applyAlignment="1">
      <alignment horizontal="justify" vertical="top" wrapText="1"/>
    </xf>
    <xf numFmtId="0" fontId="2" fillId="10" borderId="1" xfId="1" applyFont="1" applyFill="1" applyBorder="1" applyAlignment="1">
      <alignment horizontal="left" vertical="center" wrapText="1"/>
    </xf>
    <xf numFmtId="0" fontId="5" fillId="2" borderId="1" xfId="1" applyFont="1" applyFill="1" applyBorder="1" applyAlignment="1">
      <alignment horizontal="left" vertical="top" wrapText="1"/>
    </xf>
    <xf numFmtId="0" fontId="24" fillId="2" borderId="1" xfId="0" applyFont="1" applyFill="1" applyBorder="1" applyAlignment="1">
      <alignment horizontal="justify" vertical="top" wrapText="1"/>
    </xf>
    <xf numFmtId="0" fontId="26" fillId="2" borderId="1" xfId="0" applyFont="1" applyFill="1" applyBorder="1" applyAlignment="1">
      <alignment horizontal="left" vertical="top" wrapText="1"/>
    </xf>
    <xf numFmtId="0" fontId="24" fillId="2" borderId="4" xfId="0" applyFont="1" applyFill="1" applyBorder="1" applyAlignment="1">
      <alignment horizontal="left" vertical="top" wrapText="1"/>
    </xf>
    <xf numFmtId="0" fontId="24" fillId="2" borderId="6" xfId="0" applyFont="1" applyFill="1" applyBorder="1" applyAlignment="1">
      <alignment horizontal="left" vertical="top" wrapText="1"/>
    </xf>
    <xf numFmtId="0" fontId="24" fillId="2" borderId="5" xfId="0" applyFont="1" applyFill="1" applyBorder="1" applyAlignment="1">
      <alignment horizontal="left" vertical="top" wrapText="1"/>
    </xf>
    <xf numFmtId="0" fontId="5" fillId="2" borderId="4" xfId="1" applyFont="1" applyFill="1" applyBorder="1" applyAlignment="1">
      <alignment horizontal="left" vertical="top" wrapText="1"/>
    </xf>
    <xf numFmtId="0" fontId="5" fillId="2" borderId="6" xfId="1" applyFont="1" applyFill="1" applyBorder="1" applyAlignment="1">
      <alignment horizontal="left" vertical="top" wrapText="1"/>
    </xf>
    <xf numFmtId="0" fontId="5" fillId="2" borderId="5" xfId="1" applyFont="1" applyFill="1" applyBorder="1" applyAlignment="1">
      <alignment horizontal="left" vertical="top" wrapText="1"/>
    </xf>
    <xf numFmtId="0" fontId="7" fillId="6" borderId="4" xfId="0" applyFont="1" applyFill="1" applyBorder="1" applyAlignment="1">
      <alignment horizontal="left" vertical="top" wrapText="1"/>
    </xf>
    <xf numFmtId="0" fontId="7" fillId="6" borderId="5" xfId="0" applyFont="1" applyFill="1" applyBorder="1" applyAlignment="1">
      <alignment horizontal="left" vertical="top" wrapText="1"/>
    </xf>
    <xf numFmtId="0" fontId="26" fillId="6" borderId="4" xfId="0" applyFont="1" applyFill="1" applyBorder="1" applyAlignment="1">
      <alignment horizontal="left" vertical="top" wrapText="1"/>
    </xf>
    <xf numFmtId="0" fontId="26" fillId="6" borderId="6" xfId="0" applyFont="1" applyFill="1" applyBorder="1" applyAlignment="1">
      <alignment horizontal="left" vertical="top" wrapText="1"/>
    </xf>
    <xf numFmtId="0" fontId="26" fillId="6" borderId="5" xfId="0" applyFont="1" applyFill="1" applyBorder="1" applyAlignment="1">
      <alignment horizontal="left" vertical="top" wrapText="1"/>
    </xf>
  </cellXfs>
  <cellStyles count="16">
    <cellStyle name="Estilo 1" xfId="11" xr:uid="{00000000-0005-0000-0000-000000000000}"/>
    <cellStyle name="Millares" xfId="10" builtinId="3"/>
    <cellStyle name="Millares 2" xfId="6" xr:uid="{00000000-0005-0000-0000-000002000000}"/>
    <cellStyle name="Millares 2 2" xfId="8" xr:uid="{00000000-0005-0000-0000-000003000000}"/>
    <cellStyle name="Millares 2 2 2" xfId="14" xr:uid="{DD8FBD55-0DFE-4AF9-8D39-ACAD25B370E6}"/>
    <cellStyle name="Millares 2 3" xfId="13" xr:uid="{D757D4CC-B54A-45CB-B6D3-671C78F2722F}"/>
    <cellStyle name="Millares 3" xfId="15" xr:uid="{91B2ABD3-4EA2-416B-B39E-B81F371FE765}"/>
    <cellStyle name="Normal" xfId="0" builtinId="0"/>
    <cellStyle name="Normal 2" xfId="3" xr:uid="{00000000-0005-0000-0000-000005000000}"/>
    <cellStyle name="Normal 2 2 2" xfId="4" xr:uid="{00000000-0005-0000-0000-000006000000}"/>
    <cellStyle name="Normal 3" xfId="5" xr:uid="{00000000-0005-0000-0000-000007000000}"/>
    <cellStyle name="Normal 3 3" xfId="2" xr:uid="{00000000-0005-0000-0000-000008000000}"/>
    <cellStyle name="Normal 4" xfId="1" xr:uid="{00000000-0005-0000-0000-000009000000}"/>
    <cellStyle name="Normal_Xl0000062" xfId="9" xr:uid="{00000000-0005-0000-0000-00000A000000}"/>
    <cellStyle name="Porcentaje" xfId="12" builtinId="5"/>
    <cellStyle name="Porcentaje 2" xfId="7" xr:uid="{00000000-0005-0000-0000-00000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134868</xdr:colOff>
      <xdr:row>0</xdr:row>
      <xdr:rowOff>0</xdr:rowOff>
    </xdr:from>
    <xdr:to>
      <xdr:col>5</xdr:col>
      <xdr:colOff>557413</xdr:colOff>
      <xdr:row>1</xdr:row>
      <xdr:rowOff>185453</xdr:rowOff>
    </xdr:to>
    <xdr:pic>
      <xdr:nvPicPr>
        <xdr:cNvPr id="5" name="Imagen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868" y="0"/>
          <a:ext cx="2222103" cy="760571"/>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73"/>
  <sheetViews>
    <sheetView showGridLines="0" showZeros="0" tabSelected="1" view="pageBreakPreview" topLeftCell="B39" zoomScale="85" zoomScaleNormal="115" zoomScaleSheetLayoutView="85" zoomScalePageLayoutView="70" workbookViewId="0">
      <selection activeCell="AD49" sqref="AD49"/>
    </sheetView>
  </sheetViews>
  <sheetFormatPr baseColWidth="10" defaultColWidth="11.42578125" defaultRowHeight="12.75" x14ac:dyDescent="0.2"/>
  <cols>
    <col min="1" max="1" width="8.42578125" style="53" hidden="1" customWidth="1"/>
    <col min="2" max="2" width="4.140625" style="53" customWidth="1"/>
    <col min="3" max="3" width="12.28515625" style="53" customWidth="1"/>
    <col min="4" max="4" width="2.85546875" style="53" customWidth="1"/>
    <col min="5" max="5" width="7.5703125" style="53" customWidth="1"/>
    <col min="6" max="6" width="29.140625" style="53" customWidth="1"/>
    <col min="7" max="7" width="31.85546875" style="53" customWidth="1"/>
    <col min="8" max="8" width="12.7109375" style="53" customWidth="1"/>
    <col min="9" max="9" width="8.42578125" style="53" bestFit="1" customWidth="1"/>
    <col min="10" max="10" width="18.140625" style="53" customWidth="1"/>
    <col min="11" max="11" width="9.7109375" style="53" customWidth="1"/>
    <col min="12" max="12" width="7.42578125" style="53" customWidth="1"/>
    <col min="13" max="13" width="7.140625" style="53" hidden="1" customWidth="1"/>
    <col min="14" max="14" width="7.42578125" style="53" hidden="1" customWidth="1"/>
    <col min="15" max="15" width="7.7109375" style="53" hidden="1" customWidth="1"/>
    <col min="16" max="16" width="15.85546875" style="53" customWidth="1"/>
    <col min="17" max="17" width="7.85546875" style="53" hidden="1" customWidth="1"/>
    <col min="18" max="18" width="7.140625" style="53" hidden="1" customWidth="1"/>
    <col min="19" max="20" width="7" style="53" hidden="1" customWidth="1"/>
    <col min="21" max="21" width="16.140625" style="53" hidden="1" customWidth="1"/>
    <col min="22" max="22" width="8.42578125" style="53" hidden="1" customWidth="1"/>
    <col min="23" max="23" width="7.5703125" style="53" hidden="1" customWidth="1"/>
    <col min="24" max="24" width="7.7109375" style="53" hidden="1" customWidth="1"/>
    <col min="25" max="25" width="7.42578125" style="53" hidden="1" customWidth="1"/>
    <col min="26" max="26" width="16.42578125" style="53" hidden="1" customWidth="1"/>
    <col min="27" max="27" width="15.28515625" style="53" customWidth="1"/>
    <col min="28" max="28" width="14.28515625" style="53" customWidth="1"/>
    <col min="29" max="29" width="15" style="53" customWidth="1"/>
    <col min="30" max="30" width="87.7109375" style="53" customWidth="1"/>
    <col min="31" max="31" width="27.140625" style="53" hidden="1" customWidth="1"/>
    <col min="32" max="33" width="13.5703125" style="53" bestFit="1" customWidth="1"/>
    <col min="34" max="16384" width="11.42578125" style="53"/>
  </cols>
  <sheetData>
    <row r="1" spans="1:31" ht="45.75" customHeight="1" x14ac:dyDescent="0.2">
      <c r="B1" s="109" t="s">
        <v>85</v>
      </c>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1"/>
    </row>
    <row r="2" spans="1:31" s="54" customFormat="1" ht="24" customHeight="1" x14ac:dyDescent="0.2">
      <c r="A2" s="52"/>
      <c r="B2" s="122" t="s">
        <v>70</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53"/>
    </row>
    <row r="3" spans="1:31" s="52" customFormat="1" ht="29.25" customHeight="1" x14ac:dyDescent="0.2">
      <c r="B3" s="123" t="s">
        <v>48</v>
      </c>
      <c r="C3" s="123"/>
      <c r="D3" s="123"/>
      <c r="E3" s="124" t="s">
        <v>0</v>
      </c>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row>
    <row r="4" spans="1:31" s="52" customFormat="1" ht="14.25" x14ac:dyDescent="0.2">
      <c r="B4" s="112" t="s">
        <v>49</v>
      </c>
      <c r="C4" s="112"/>
      <c r="D4" s="112"/>
      <c r="E4" s="125" t="s">
        <v>1</v>
      </c>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row>
    <row r="5" spans="1:31" s="52" customFormat="1" ht="30.75" customHeight="1" x14ac:dyDescent="0.2">
      <c r="B5" s="112" t="s">
        <v>50</v>
      </c>
      <c r="C5" s="112"/>
      <c r="D5" s="112"/>
      <c r="E5" s="113" t="s">
        <v>29</v>
      </c>
      <c r="F5" s="114"/>
      <c r="G5" s="114"/>
      <c r="H5" s="114"/>
      <c r="I5" s="114"/>
      <c r="J5" s="114"/>
      <c r="K5" s="114"/>
      <c r="L5" s="114"/>
      <c r="M5" s="114"/>
      <c r="N5" s="114"/>
      <c r="O5" s="114"/>
      <c r="P5" s="114"/>
      <c r="Q5" s="114"/>
      <c r="R5" s="114"/>
      <c r="S5" s="114"/>
      <c r="T5" s="114"/>
      <c r="U5" s="114"/>
      <c r="V5" s="114"/>
      <c r="W5" s="114"/>
      <c r="X5" s="114"/>
      <c r="Y5" s="114"/>
      <c r="Z5" s="114"/>
      <c r="AA5" s="114"/>
      <c r="AB5" s="114"/>
      <c r="AC5" s="114"/>
      <c r="AD5" s="115"/>
    </row>
    <row r="6" spans="1:31" s="52" customFormat="1" ht="255" customHeight="1" x14ac:dyDescent="0.2">
      <c r="B6" s="119" t="s">
        <v>2</v>
      </c>
      <c r="C6" s="120"/>
      <c r="D6" s="121"/>
      <c r="E6" s="116" t="s">
        <v>83</v>
      </c>
      <c r="F6" s="117"/>
      <c r="G6" s="117"/>
      <c r="H6" s="117"/>
      <c r="I6" s="117"/>
      <c r="J6" s="117"/>
      <c r="K6" s="117"/>
      <c r="L6" s="117"/>
      <c r="M6" s="117"/>
      <c r="N6" s="117"/>
      <c r="O6" s="117"/>
      <c r="P6" s="117"/>
      <c r="Q6" s="117"/>
      <c r="R6" s="117"/>
      <c r="S6" s="117"/>
      <c r="T6" s="117"/>
      <c r="U6" s="117"/>
      <c r="V6" s="117"/>
      <c r="W6" s="117"/>
      <c r="X6" s="117"/>
      <c r="Y6" s="117"/>
      <c r="Z6" s="117"/>
      <c r="AA6" s="117"/>
      <c r="AB6" s="117"/>
      <c r="AC6" s="117"/>
      <c r="AD6" s="118"/>
    </row>
    <row r="7" spans="1:31" ht="27.95" customHeight="1" x14ac:dyDescent="0.2">
      <c r="B7" s="141" t="s">
        <v>21</v>
      </c>
      <c r="C7" s="141"/>
      <c r="D7" s="141"/>
      <c r="E7" s="141"/>
      <c r="F7" s="141"/>
      <c r="G7" s="141"/>
      <c r="H7" s="141"/>
      <c r="I7" s="141"/>
      <c r="J7" s="141"/>
      <c r="K7" s="141"/>
      <c r="L7" s="141"/>
      <c r="M7" s="141"/>
      <c r="N7" s="141"/>
      <c r="O7" s="141"/>
      <c r="P7" s="141"/>
      <c r="Q7" s="141"/>
      <c r="R7" s="141"/>
      <c r="S7" s="141"/>
      <c r="T7" s="141"/>
      <c r="U7" s="141"/>
      <c r="V7" s="141"/>
      <c r="W7" s="141"/>
      <c r="X7" s="141"/>
      <c r="Y7" s="141"/>
      <c r="Z7" s="141"/>
      <c r="AA7" s="141"/>
      <c r="AB7" s="141"/>
      <c r="AC7" s="141"/>
      <c r="AD7" s="141"/>
    </row>
    <row r="8" spans="1:31" s="52" customFormat="1" ht="25.5" customHeight="1" x14ac:dyDescent="0.2">
      <c r="B8" s="142" t="s">
        <v>37</v>
      </c>
      <c r="C8" s="142"/>
      <c r="D8" s="142"/>
      <c r="E8" s="142"/>
      <c r="F8" s="144" t="s">
        <v>40</v>
      </c>
      <c r="G8" s="144"/>
      <c r="H8" s="144"/>
      <c r="I8" s="144"/>
      <c r="J8" s="144"/>
      <c r="K8" s="144"/>
      <c r="L8" s="144"/>
      <c r="M8" s="144"/>
      <c r="N8" s="144"/>
      <c r="O8" s="144"/>
      <c r="P8" s="144"/>
      <c r="Q8" s="144"/>
      <c r="R8" s="144"/>
      <c r="S8" s="144"/>
      <c r="T8" s="144"/>
      <c r="U8" s="144"/>
      <c r="V8" s="144"/>
      <c r="W8" s="144"/>
      <c r="X8" s="144"/>
      <c r="Y8" s="144"/>
      <c r="Z8" s="144"/>
      <c r="AA8" s="144"/>
      <c r="AB8" s="144"/>
      <c r="AC8" s="144"/>
      <c r="AD8" s="144"/>
    </row>
    <row r="9" spans="1:31" s="52" customFormat="1" ht="34.5" customHeight="1" x14ac:dyDescent="0.2">
      <c r="B9" s="142" t="s">
        <v>30</v>
      </c>
      <c r="C9" s="142"/>
      <c r="D9" s="142"/>
      <c r="E9" s="142"/>
      <c r="F9" s="143" t="s">
        <v>87</v>
      </c>
      <c r="G9" s="143"/>
      <c r="H9" s="143"/>
      <c r="I9" s="143"/>
      <c r="J9" s="143"/>
      <c r="K9" s="143"/>
      <c r="L9" s="143"/>
      <c r="M9" s="143"/>
      <c r="N9" s="143"/>
      <c r="O9" s="143"/>
      <c r="P9" s="143"/>
      <c r="Q9" s="143"/>
      <c r="R9" s="143"/>
      <c r="S9" s="143"/>
      <c r="T9" s="143"/>
      <c r="U9" s="143"/>
      <c r="V9" s="143"/>
      <c r="W9" s="143"/>
      <c r="X9" s="143"/>
      <c r="Y9" s="143"/>
      <c r="Z9" s="143"/>
      <c r="AA9" s="143"/>
      <c r="AB9" s="143"/>
      <c r="AC9" s="143"/>
      <c r="AD9" s="143"/>
    </row>
    <row r="10" spans="1:31" s="52" customFormat="1" ht="23.25" customHeight="1" x14ac:dyDescent="0.2">
      <c r="B10" s="148" t="s">
        <v>51</v>
      </c>
      <c r="C10" s="149"/>
      <c r="D10" s="149"/>
      <c r="E10" s="150"/>
      <c r="F10" s="145" t="s">
        <v>69</v>
      </c>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7"/>
    </row>
    <row r="11" spans="1:31" s="52" customFormat="1" ht="26.25" customHeight="1" x14ac:dyDescent="0.2">
      <c r="B11" s="128" t="s">
        <v>41</v>
      </c>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59"/>
    </row>
    <row r="12" spans="1:31" s="52" customFormat="1" ht="34.5" customHeight="1" x14ac:dyDescent="0.2">
      <c r="B12" s="130" t="s">
        <v>38</v>
      </c>
      <c r="C12" s="130"/>
      <c r="D12" s="130"/>
      <c r="E12" s="130"/>
      <c r="F12" s="153" t="s">
        <v>62</v>
      </c>
      <c r="G12" s="154"/>
      <c r="H12" s="154"/>
      <c r="I12" s="154"/>
      <c r="J12" s="154"/>
      <c r="K12" s="154"/>
      <c r="L12" s="154"/>
      <c r="M12" s="154"/>
      <c r="N12" s="154"/>
      <c r="O12" s="154"/>
      <c r="P12" s="154"/>
      <c r="Q12" s="154"/>
      <c r="R12" s="154"/>
      <c r="S12" s="154"/>
      <c r="T12" s="154"/>
      <c r="U12" s="154"/>
      <c r="V12" s="154"/>
      <c r="W12" s="154"/>
      <c r="X12" s="154"/>
      <c r="Y12" s="154"/>
      <c r="Z12" s="154"/>
      <c r="AA12" s="154"/>
      <c r="AB12" s="154"/>
      <c r="AC12" s="154"/>
      <c r="AD12" s="155"/>
    </row>
    <row r="13" spans="1:31" s="52" customFormat="1" ht="24" customHeight="1" x14ac:dyDescent="0.2">
      <c r="B13" s="101" t="s">
        <v>39</v>
      </c>
      <c r="C13" s="101"/>
      <c r="D13" s="101"/>
      <c r="E13" s="101"/>
      <c r="F13" s="153" t="s">
        <v>67</v>
      </c>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5"/>
    </row>
    <row r="14" spans="1:31" ht="21" customHeight="1" x14ac:dyDescent="0.2">
      <c r="B14" s="37"/>
      <c r="C14" s="103" t="s">
        <v>84</v>
      </c>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5"/>
    </row>
    <row r="15" spans="1:31" ht="61.5" customHeight="1" x14ac:dyDescent="0.2">
      <c r="B15" s="55" t="s">
        <v>47</v>
      </c>
      <c r="C15" s="106" t="s">
        <v>31</v>
      </c>
      <c r="D15" s="107"/>
      <c r="E15" s="108"/>
      <c r="F15" s="56" t="s">
        <v>32</v>
      </c>
      <c r="G15" s="66" t="s">
        <v>4</v>
      </c>
      <c r="H15" s="67" t="s">
        <v>3</v>
      </c>
      <c r="I15" s="68" t="s">
        <v>33</v>
      </c>
      <c r="J15" s="69" t="s">
        <v>98</v>
      </c>
      <c r="K15" s="68" t="s">
        <v>52</v>
      </c>
      <c r="L15" s="87" t="s">
        <v>5</v>
      </c>
      <c r="M15" s="72" t="s">
        <v>6</v>
      </c>
      <c r="N15" s="72" t="s">
        <v>7</v>
      </c>
      <c r="O15" s="72" t="s">
        <v>8</v>
      </c>
      <c r="P15" s="58" t="s">
        <v>91</v>
      </c>
      <c r="Q15" s="65" t="s">
        <v>9</v>
      </c>
      <c r="R15" s="65" t="s">
        <v>10</v>
      </c>
      <c r="S15" s="65" t="s">
        <v>11</v>
      </c>
      <c r="T15" s="65" t="s">
        <v>12</v>
      </c>
      <c r="U15" s="58" t="s">
        <v>54</v>
      </c>
      <c r="V15" s="65" t="s">
        <v>13</v>
      </c>
      <c r="W15" s="65" t="s">
        <v>14</v>
      </c>
      <c r="X15" s="65" t="s">
        <v>15</v>
      </c>
      <c r="Y15" s="65" t="s">
        <v>16</v>
      </c>
      <c r="Z15" s="58" t="s">
        <v>55</v>
      </c>
      <c r="AA15" s="58" t="s">
        <v>34</v>
      </c>
      <c r="AB15" s="58" t="s">
        <v>35</v>
      </c>
      <c r="AC15" s="58" t="s">
        <v>86</v>
      </c>
      <c r="AD15" s="58" t="s">
        <v>36</v>
      </c>
    </row>
    <row r="16" spans="1:31" ht="15.75" x14ac:dyDescent="0.2">
      <c r="B16" s="135" t="s">
        <v>17</v>
      </c>
      <c r="C16" s="136"/>
      <c r="D16" s="136"/>
      <c r="E16" s="136"/>
      <c r="F16" s="136"/>
      <c r="G16" s="136"/>
      <c r="H16" s="137"/>
      <c r="I16" s="78">
        <f>SUM(I17+I35+I44+I57)</f>
        <v>3982</v>
      </c>
      <c r="J16" s="78"/>
      <c r="K16" s="78">
        <f>SUM(K17+K35+K44+K57)</f>
        <v>3991</v>
      </c>
      <c r="L16" s="95">
        <f>SUM(L17+L35+L44+L57)</f>
        <v>325</v>
      </c>
      <c r="M16" s="78">
        <f>+M17+M35+M44+M57</f>
        <v>0</v>
      </c>
      <c r="N16" s="78">
        <f>+N17+N35+N44+N57</f>
        <v>0</v>
      </c>
      <c r="O16" s="78">
        <f>+O17+O35+O44+O57</f>
        <v>0</v>
      </c>
      <c r="P16" s="78">
        <f t="shared" ref="P16:Y16" si="0">SUM(P17+P35+P44+P57)</f>
        <v>325</v>
      </c>
      <c r="Q16" s="78">
        <f t="shared" si="0"/>
        <v>0</v>
      </c>
      <c r="R16" s="78">
        <f t="shared" si="0"/>
        <v>0</v>
      </c>
      <c r="S16" s="78">
        <f t="shared" si="0"/>
        <v>0</v>
      </c>
      <c r="T16" s="78">
        <f t="shared" si="0"/>
        <v>0</v>
      </c>
      <c r="U16" s="78">
        <f t="shared" si="0"/>
        <v>0</v>
      </c>
      <c r="V16" s="78">
        <f t="shared" si="0"/>
        <v>0</v>
      </c>
      <c r="W16" s="78">
        <f t="shared" si="0"/>
        <v>0</v>
      </c>
      <c r="X16" s="78">
        <f t="shared" si="0"/>
        <v>0</v>
      </c>
      <c r="Y16" s="78">
        <f t="shared" si="0"/>
        <v>0</v>
      </c>
      <c r="Z16" s="78">
        <f>+V16+W16+X16+Y16</f>
        <v>0</v>
      </c>
      <c r="AA16" s="78">
        <f>+P16+U16+Z16</f>
        <v>325</v>
      </c>
      <c r="AB16" s="79">
        <f>SUM(AA16/K16)</f>
        <v>8.143322475570032E-2</v>
      </c>
      <c r="AC16" s="80">
        <f>+AC17+AC44+AC57</f>
        <v>103557927</v>
      </c>
      <c r="AD16" s="81" t="s">
        <v>82</v>
      </c>
    </row>
    <row r="17" spans="2:31" ht="62.25" customHeight="1" x14ac:dyDescent="0.2">
      <c r="B17" s="17">
        <v>1</v>
      </c>
      <c r="C17" s="134" t="s">
        <v>94</v>
      </c>
      <c r="D17" s="134"/>
      <c r="E17" s="134"/>
      <c r="F17" s="47"/>
      <c r="G17" s="47"/>
      <c r="H17" s="47" t="s">
        <v>19</v>
      </c>
      <c r="I17" s="47">
        <v>295</v>
      </c>
      <c r="J17" s="46">
        <f>+J18</f>
        <v>2</v>
      </c>
      <c r="K17" s="46">
        <f>+I17+J17</f>
        <v>297</v>
      </c>
      <c r="L17" s="96">
        <f>+L18+L27+L38</f>
        <v>15</v>
      </c>
      <c r="M17" s="46">
        <f t="shared" ref="M17:O17" si="1">+M18+M27+M38</f>
        <v>0</v>
      </c>
      <c r="N17" s="46">
        <f t="shared" si="1"/>
        <v>0</v>
      </c>
      <c r="O17" s="46">
        <f t="shared" si="1"/>
        <v>0</v>
      </c>
      <c r="P17" s="7">
        <f>+L17+M17+N17+O17</f>
        <v>15</v>
      </c>
      <c r="Q17" s="46">
        <f>+Q18+Q27+Q38</f>
        <v>0</v>
      </c>
      <c r="R17" s="46">
        <f t="shared" ref="R17" si="2">+R18+R27+R38</f>
        <v>0</v>
      </c>
      <c r="S17" s="46">
        <f t="shared" ref="S17" si="3">+S18+S27+S38</f>
        <v>0</v>
      </c>
      <c r="T17" s="46">
        <f t="shared" ref="T17" si="4">+T18+T27+T38</f>
        <v>0</v>
      </c>
      <c r="U17" s="7">
        <f>+Q17+R17+S17+T17</f>
        <v>0</v>
      </c>
      <c r="V17" s="46">
        <f>+V18+V27+V38</f>
        <v>0</v>
      </c>
      <c r="W17" s="46">
        <f t="shared" ref="W17" si="5">+W18+W27+W38</f>
        <v>0</v>
      </c>
      <c r="X17" s="46">
        <f t="shared" ref="X17" si="6">+X18+X27+X38</f>
        <v>0</v>
      </c>
      <c r="Y17" s="46">
        <f t="shared" ref="Y17" si="7">+Y18+Y27+Y38</f>
        <v>0</v>
      </c>
      <c r="Z17" s="7">
        <f>+V17+W17+X17+Y17</f>
        <v>0</v>
      </c>
      <c r="AA17" s="7">
        <f>+P17+U17+Z17</f>
        <v>15</v>
      </c>
      <c r="AB17" s="21">
        <f>+AA17/K17</f>
        <v>5.0505050505050504E-2</v>
      </c>
      <c r="AC17" s="1">
        <v>25385080</v>
      </c>
      <c r="AD17" s="71" t="s">
        <v>88</v>
      </c>
      <c r="AE17" s="29">
        <f>SUM(AE18+AE27+AE38)</f>
        <v>57</v>
      </c>
    </row>
    <row r="18" spans="2:31" ht="51" x14ac:dyDescent="0.2">
      <c r="B18" s="19"/>
      <c r="C18" s="49"/>
      <c r="D18" s="50"/>
      <c r="E18" s="51"/>
      <c r="F18" s="30" t="s">
        <v>93</v>
      </c>
      <c r="G18" s="12"/>
      <c r="H18" s="12" t="s">
        <v>19</v>
      </c>
      <c r="I18" s="36">
        <v>70</v>
      </c>
      <c r="J18" s="36">
        <f>+J19+J22</f>
        <v>2</v>
      </c>
      <c r="K18" s="36">
        <f>+I18+J18</f>
        <v>72</v>
      </c>
      <c r="L18" s="93">
        <f>+L19+L22</f>
        <v>5</v>
      </c>
      <c r="M18" s="9">
        <f t="shared" ref="M18:O18" si="8">+M19+M22</f>
        <v>0</v>
      </c>
      <c r="N18" s="9">
        <f t="shared" si="8"/>
        <v>0</v>
      </c>
      <c r="O18" s="9">
        <f t="shared" si="8"/>
        <v>0</v>
      </c>
      <c r="P18" s="7">
        <f t="shared" ref="P18:P24" si="9">+L18+M18+N18+O18</f>
        <v>5</v>
      </c>
      <c r="Q18" s="9">
        <f>+Q19+Q22</f>
        <v>0</v>
      </c>
      <c r="R18" s="9">
        <f t="shared" ref="R18" si="10">+R19+R22</f>
        <v>0</v>
      </c>
      <c r="S18" s="9">
        <f t="shared" ref="S18" si="11">+S19+S22</f>
        <v>0</v>
      </c>
      <c r="T18" s="9">
        <f t="shared" ref="T18" si="12">+T19+T22</f>
        <v>0</v>
      </c>
      <c r="U18" s="7">
        <f t="shared" ref="U18:U20" si="13">+Q18+R18+S18+T18</f>
        <v>0</v>
      </c>
      <c r="V18" s="9">
        <f>+V19+V22</f>
        <v>0</v>
      </c>
      <c r="W18" s="9">
        <f t="shared" ref="W18" si="14">+W19+W22</f>
        <v>0</v>
      </c>
      <c r="X18" s="9">
        <f t="shared" ref="X18" si="15">+X19+X22</f>
        <v>0</v>
      </c>
      <c r="Y18" s="9">
        <f t="shared" ref="Y18" si="16">+Y19+Y22</f>
        <v>0</v>
      </c>
      <c r="Z18" s="7">
        <f t="shared" ref="Z18:Z20" si="17">+V18+W18+X18+Y18</f>
        <v>0</v>
      </c>
      <c r="AA18" s="7">
        <f>SUM(P18+U18+Z18)</f>
        <v>5</v>
      </c>
      <c r="AB18" s="21">
        <f>SUM(AA18/K18)</f>
        <v>6.9444444444444448E-2</v>
      </c>
      <c r="AC18" s="16"/>
      <c r="AD18" s="8"/>
      <c r="AE18" s="29">
        <f>8+7+6+3</f>
        <v>24</v>
      </c>
    </row>
    <row r="19" spans="2:31" ht="21" customHeight="1" x14ac:dyDescent="0.2">
      <c r="B19" s="20"/>
      <c r="C19" s="100"/>
      <c r="D19" s="100"/>
      <c r="E19" s="100"/>
      <c r="F19" s="24"/>
      <c r="G19" s="14" t="s">
        <v>56</v>
      </c>
      <c r="H19" s="13"/>
      <c r="I19" s="47">
        <v>15</v>
      </c>
      <c r="J19" s="36">
        <f>+J20</f>
        <v>1</v>
      </c>
      <c r="K19" s="36">
        <f>+I19+J19</f>
        <v>16</v>
      </c>
      <c r="L19" s="92">
        <f>+L20</f>
        <v>1</v>
      </c>
      <c r="M19" s="2">
        <f t="shared" ref="M19:O19" si="18">+M20</f>
        <v>0</v>
      </c>
      <c r="N19" s="2">
        <f t="shared" si="18"/>
        <v>0</v>
      </c>
      <c r="O19" s="2">
        <f t="shared" si="18"/>
        <v>0</v>
      </c>
      <c r="P19" s="7">
        <f t="shared" si="9"/>
        <v>1</v>
      </c>
      <c r="Q19" s="2">
        <f>+Q20</f>
        <v>0</v>
      </c>
      <c r="R19" s="2">
        <f t="shared" ref="R19" si="19">+R20</f>
        <v>0</v>
      </c>
      <c r="S19" s="2">
        <f t="shared" ref="S19" si="20">+S20</f>
        <v>0</v>
      </c>
      <c r="T19" s="2">
        <f t="shared" ref="T19" si="21">+T20</f>
        <v>0</v>
      </c>
      <c r="U19" s="7">
        <f t="shared" si="13"/>
        <v>0</v>
      </c>
      <c r="V19" s="2">
        <f>+V20</f>
        <v>0</v>
      </c>
      <c r="W19" s="2">
        <f t="shared" ref="W19" si="22">+W20</f>
        <v>0</v>
      </c>
      <c r="X19" s="2">
        <f t="shared" ref="X19" si="23">+X20</f>
        <v>0</v>
      </c>
      <c r="Y19" s="2">
        <f t="shared" ref="Y19" si="24">+Y20</f>
        <v>0</v>
      </c>
      <c r="Z19" s="7">
        <f t="shared" si="17"/>
        <v>0</v>
      </c>
      <c r="AA19" s="4">
        <f>SUM(P19+U19+Z19)</f>
        <v>1</v>
      </c>
      <c r="AB19" s="21">
        <f>SUM(AA19/K19)</f>
        <v>6.25E-2</v>
      </c>
      <c r="AC19" s="26"/>
      <c r="AD19" s="8"/>
    </row>
    <row r="20" spans="2:31" ht="80.25" customHeight="1" x14ac:dyDescent="0.2">
      <c r="B20" s="24"/>
      <c r="C20" s="100"/>
      <c r="D20" s="100"/>
      <c r="E20" s="100"/>
      <c r="F20" s="15"/>
      <c r="G20" s="30" t="s">
        <v>73</v>
      </c>
      <c r="H20" s="12" t="s">
        <v>19</v>
      </c>
      <c r="I20" s="31">
        <v>15</v>
      </c>
      <c r="J20" s="31">
        <v>1</v>
      </c>
      <c r="K20" s="22">
        <f>+I20+J20</f>
        <v>16</v>
      </c>
      <c r="L20" s="91">
        <v>1</v>
      </c>
      <c r="M20" s="5"/>
      <c r="N20" s="5"/>
      <c r="O20" s="5"/>
      <c r="P20" s="31">
        <f t="shared" si="9"/>
        <v>1</v>
      </c>
      <c r="Q20" s="5"/>
      <c r="R20" s="5"/>
      <c r="S20" s="5"/>
      <c r="T20" s="5"/>
      <c r="U20" s="31">
        <f t="shared" si="13"/>
        <v>0</v>
      </c>
      <c r="V20" s="5"/>
      <c r="W20" s="5"/>
      <c r="X20" s="5"/>
      <c r="Y20" s="5"/>
      <c r="Z20" s="31">
        <f t="shared" si="17"/>
        <v>0</v>
      </c>
      <c r="AA20" s="3">
        <f>SUM(P20+U20+Z20)</f>
        <v>1</v>
      </c>
      <c r="AB20" s="34">
        <f>SUM(AA20/K20)</f>
        <v>6.25E-2</v>
      </c>
      <c r="AC20" s="16"/>
      <c r="AD20" s="86" t="s">
        <v>99</v>
      </c>
    </row>
    <row r="21" spans="2:31" ht="18" customHeight="1" x14ac:dyDescent="0.2">
      <c r="B21" s="126"/>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60"/>
    </row>
    <row r="22" spans="2:31" ht="32.25" customHeight="1" x14ac:dyDescent="0.2">
      <c r="B22" s="24"/>
      <c r="C22" s="100"/>
      <c r="D22" s="100"/>
      <c r="E22" s="100"/>
      <c r="F22" s="18"/>
      <c r="G22" s="14" t="s">
        <v>22</v>
      </c>
      <c r="H22" s="14"/>
      <c r="I22" s="46">
        <v>55</v>
      </c>
      <c r="J22" s="46">
        <f>+J23+J24</f>
        <v>1</v>
      </c>
      <c r="K22" s="46">
        <f>+I22+J22</f>
        <v>56</v>
      </c>
      <c r="L22" s="92">
        <f>+L23+L24</f>
        <v>4</v>
      </c>
      <c r="M22" s="2">
        <f t="shared" ref="M22:O22" si="25">+M23+M24</f>
        <v>0</v>
      </c>
      <c r="N22" s="2">
        <f t="shared" si="25"/>
        <v>0</v>
      </c>
      <c r="O22" s="2">
        <f t="shared" si="25"/>
        <v>0</v>
      </c>
      <c r="P22" s="7">
        <f t="shared" si="9"/>
        <v>4</v>
      </c>
      <c r="Q22" s="2">
        <f>+Q23+Q24</f>
        <v>0</v>
      </c>
      <c r="R22" s="2">
        <f t="shared" ref="R22" si="26">+R23+R24</f>
        <v>0</v>
      </c>
      <c r="S22" s="2">
        <f t="shared" ref="S22" si="27">+S23+S24</f>
        <v>0</v>
      </c>
      <c r="T22" s="2">
        <f t="shared" ref="T22" si="28">+T23+T24</f>
        <v>0</v>
      </c>
      <c r="U22" s="7">
        <f t="shared" ref="U22:U24" si="29">+Q22+R22+S22+T22</f>
        <v>0</v>
      </c>
      <c r="V22" s="2">
        <f>+V23+V24</f>
        <v>0</v>
      </c>
      <c r="W22" s="2">
        <f t="shared" ref="W22" si="30">+W23+W24</f>
        <v>0</v>
      </c>
      <c r="X22" s="2">
        <f t="shared" ref="X22" si="31">+X23+X24</f>
        <v>0</v>
      </c>
      <c r="Y22" s="2">
        <f t="shared" ref="Y22" si="32">+Y23+Y24</f>
        <v>0</v>
      </c>
      <c r="Z22" s="7">
        <f t="shared" ref="Z22:Z24" si="33">+V22+W22+X22+Y22</f>
        <v>0</v>
      </c>
      <c r="AA22" s="4">
        <f t="shared" ref="AA22" si="34">SUM(P22+U22+Z22)</f>
        <v>4</v>
      </c>
      <c r="AB22" s="21">
        <f t="shared" ref="AB22:AB23" si="35">SUM(AA22/K22)</f>
        <v>7.1428571428571425E-2</v>
      </c>
      <c r="AC22" s="8"/>
      <c r="AD22" s="8"/>
    </row>
    <row r="23" spans="2:31" ht="75.75" customHeight="1" x14ac:dyDescent="0.2">
      <c r="B23" s="24"/>
      <c r="C23" s="100"/>
      <c r="D23" s="100"/>
      <c r="E23" s="100"/>
      <c r="F23" s="18"/>
      <c r="G23" s="30" t="s">
        <v>74</v>
      </c>
      <c r="H23" s="5" t="s">
        <v>18</v>
      </c>
      <c r="I23" s="31">
        <v>38</v>
      </c>
      <c r="J23" s="31"/>
      <c r="K23" s="31">
        <f>+I23+J23</f>
        <v>38</v>
      </c>
      <c r="L23" s="91">
        <v>3</v>
      </c>
      <c r="M23" s="5"/>
      <c r="N23" s="5"/>
      <c r="O23" s="5"/>
      <c r="P23" s="31">
        <f>+L23+M23+N23+O23</f>
        <v>3</v>
      </c>
      <c r="Q23" s="5"/>
      <c r="R23" s="5"/>
      <c r="S23" s="5"/>
      <c r="T23" s="5"/>
      <c r="U23" s="31">
        <f t="shared" si="29"/>
        <v>0</v>
      </c>
      <c r="V23" s="5"/>
      <c r="W23" s="5"/>
      <c r="X23" s="5"/>
      <c r="Y23" s="5"/>
      <c r="Z23" s="31">
        <f t="shared" si="33"/>
        <v>0</v>
      </c>
      <c r="AA23" s="31">
        <f>SUM(P23+U23+Z23)</f>
        <v>3</v>
      </c>
      <c r="AB23" s="34">
        <f t="shared" si="35"/>
        <v>7.8947368421052627E-2</v>
      </c>
      <c r="AC23" s="16"/>
      <c r="AD23" s="86" t="s">
        <v>103</v>
      </c>
    </row>
    <row r="24" spans="2:31" ht="45" customHeight="1" x14ac:dyDescent="0.2">
      <c r="B24" s="24"/>
      <c r="C24" s="100"/>
      <c r="D24" s="100"/>
      <c r="E24" s="100"/>
      <c r="F24" s="18"/>
      <c r="G24" s="30" t="s">
        <v>75</v>
      </c>
      <c r="H24" s="5" t="s">
        <v>18</v>
      </c>
      <c r="I24" s="35">
        <v>17</v>
      </c>
      <c r="J24" s="35">
        <v>1</v>
      </c>
      <c r="K24" s="35">
        <f>+I24+J24</f>
        <v>18</v>
      </c>
      <c r="L24" s="91">
        <v>1</v>
      </c>
      <c r="M24" s="5"/>
      <c r="N24" s="5"/>
      <c r="O24" s="5"/>
      <c r="P24" s="31">
        <f t="shared" si="9"/>
        <v>1</v>
      </c>
      <c r="Q24" s="5"/>
      <c r="R24" s="5"/>
      <c r="S24" s="5"/>
      <c r="T24" s="5"/>
      <c r="U24" s="31">
        <f t="shared" si="29"/>
        <v>0</v>
      </c>
      <c r="V24" s="5"/>
      <c r="W24" s="5"/>
      <c r="X24" s="5"/>
      <c r="Y24" s="5"/>
      <c r="Z24" s="31">
        <f t="shared" si="33"/>
        <v>0</v>
      </c>
      <c r="AA24" s="31">
        <f>SUM(P24+U24+Z24)</f>
        <v>1</v>
      </c>
      <c r="AB24" s="34">
        <f>SUM(AA24/K24)</f>
        <v>5.5555555555555552E-2</v>
      </c>
      <c r="AC24" s="16"/>
      <c r="AD24" s="86" t="s">
        <v>100</v>
      </c>
    </row>
    <row r="25" spans="2:31" ht="21.75" customHeight="1" x14ac:dyDescent="0.2">
      <c r="B25" s="128" t="s">
        <v>44</v>
      </c>
      <c r="C25" s="129"/>
      <c r="D25" s="129"/>
      <c r="E25" s="129"/>
      <c r="F25" s="129"/>
      <c r="G25" s="129"/>
      <c r="H25" s="129"/>
      <c r="I25" s="129"/>
      <c r="J25" s="129"/>
      <c r="K25" s="129"/>
      <c r="L25" s="129"/>
      <c r="M25" s="129"/>
      <c r="N25" s="129"/>
      <c r="O25" s="129"/>
      <c r="P25" s="129"/>
      <c r="Q25" s="129"/>
      <c r="R25" s="129"/>
      <c r="S25" s="129"/>
      <c r="T25" s="129"/>
      <c r="U25" s="129"/>
      <c r="V25" s="129"/>
      <c r="W25" s="129"/>
      <c r="X25" s="129"/>
      <c r="Y25" s="129"/>
      <c r="Z25" s="129"/>
      <c r="AA25" s="129"/>
      <c r="AB25" s="129"/>
      <c r="AC25" s="129"/>
      <c r="AD25" s="59"/>
    </row>
    <row r="26" spans="2:31" ht="36" customHeight="1" x14ac:dyDescent="0.2">
      <c r="B26" s="151" t="s">
        <v>38</v>
      </c>
      <c r="C26" s="152"/>
      <c r="D26" s="138" t="s">
        <v>45</v>
      </c>
      <c r="E26" s="139"/>
      <c r="F26" s="139"/>
      <c r="G26" s="139"/>
      <c r="H26" s="139"/>
      <c r="I26" s="139"/>
      <c r="J26" s="139"/>
      <c r="K26" s="139"/>
      <c r="L26" s="139"/>
      <c r="M26" s="139"/>
      <c r="N26" s="139"/>
      <c r="O26" s="139"/>
      <c r="P26" s="139"/>
      <c r="Q26" s="139"/>
      <c r="R26" s="139"/>
      <c r="S26" s="139"/>
      <c r="T26" s="139"/>
      <c r="U26" s="139"/>
      <c r="V26" s="139"/>
      <c r="W26" s="139"/>
      <c r="X26" s="139"/>
      <c r="Y26" s="139"/>
      <c r="Z26" s="139"/>
      <c r="AA26" s="139"/>
      <c r="AB26" s="139"/>
      <c r="AC26" s="139"/>
      <c r="AD26" s="140"/>
    </row>
    <row r="27" spans="2:31" ht="57.75" customHeight="1" x14ac:dyDescent="0.2">
      <c r="B27" s="24"/>
      <c r="C27" s="100"/>
      <c r="D27" s="100"/>
      <c r="E27" s="100"/>
      <c r="F27" s="30" t="s">
        <v>95</v>
      </c>
      <c r="G27" s="25"/>
      <c r="H27" s="2" t="s">
        <v>19</v>
      </c>
      <c r="I27" s="7">
        <v>216</v>
      </c>
      <c r="J27" s="7">
        <f>+J28+J29+J30+J31+J32+J33</f>
        <v>-10</v>
      </c>
      <c r="K27" s="46">
        <f>+I27+J27</f>
        <v>206</v>
      </c>
      <c r="L27" s="93">
        <f>SUM(L28:L33)</f>
        <v>10</v>
      </c>
      <c r="M27" s="9">
        <f t="shared" ref="M27:O27" si="36">SUM(M28:M33)</f>
        <v>0</v>
      </c>
      <c r="N27" s="9">
        <f t="shared" si="36"/>
        <v>0</v>
      </c>
      <c r="O27" s="9">
        <f t="shared" si="36"/>
        <v>0</v>
      </c>
      <c r="P27" s="9">
        <f>+L27+M27+N27+O27</f>
        <v>10</v>
      </c>
      <c r="Q27" s="9">
        <f>SUM(Q28:Q33)</f>
        <v>0</v>
      </c>
      <c r="R27" s="9">
        <f t="shared" ref="R27" si="37">SUM(R28:R33)</f>
        <v>0</v>
      </c>
      <c r="S27" s="9">
        <f t="shared" ref="S27" si="38">SUM(S28:S33)</f>
        <v>0</v>
      </c>
      <c r="T27" s="9">
        <f t="shared" ref="T27" si="39">SUM(T28:T33)</f>
        <v>0</v>
      </c>
      <c r="U27" s="9">
        <f>+Q27+R27+S27+T27</f>
        <v>0</v>
      </c>
      <c r="V27" s="9">
        <f>SUM(V28:V33)</f>
        <v>0</v>
      </c>
      <c r="W27" s="9">
        <f t="shared" ref="W27" si="40">SUM(W28:W33)</f>
        <v>0</v>
      </c>
      <c r="X27" s="9">
        <f t="shared" ref="X27" si="41">SUM(X28:X33)</f>
        <v>0</v>
      </c>
      <c r="Y27" s="9">
        <f t="shared" ref="Y27" si="42">SUM(Y28:Y33)</f>
        <v>0</v>
      </c>
      <c r="Z27" s="9">
        <f>+V27+W27+X27+Y27</f>
        <v>0</v>
      </c>
      <c r="AA27" s="7">
        <f t="shared" ref="AA27:AA38" si="43">SUM(P27+U27+Z27)</f>
        <v>10</v>
      </c>
      <c r="AB27" s="21">
        <f t="shared" ref="AB27:AB38" si="44">SUM(AA27/K27)</f>
        <v>4.8543689320388349E-2</v>
      </c>
      <c r="AC27" s="1"/>
      <c r="AD27" s="84"/>
      <c r="AE27" s="29">
        <f>9+8+9+7</f>
        <v>33</v>
      </c>
    </row>
    <row r="28" spans="2:31" ht="33.75" customHeight="1" x14ac:dyDescent="0.2">
      <c r="B28" s="24"/>
      <c r="C28" s="100"/>
      <c r="D28" s="100"/>
      <c r="E28" s="100"/>
      <c r="F28" s="44"/>
      <c r="G28" s="30" t="s">
        <v>23</v>
      </c>
      <c r="H28" s="5" t="s">
        <v>19</v>
      </c>
      <c r="I28" s="31">
        <v>24</v>
      </c>
      <c r="J28" s="31"/>
      <c r="K28" s="31">
        <f>+I28+J28</f>
        <v>24</v>
      </c>
      <c r="L28" s="94">
        <v>2</v>
      </c>
      <c r="M28" s="43"/>
      <c r="N28" s="43"/>
      <c r="O28" s="43"/>
      <c r="P28" s="43">
        <f>+L28+M28+N28+O28</f>
        <v>2</v>
      </c>
      <c r="Q28" s="43"/>
      <c r="R28" s="43"/>
      <c r="S28" s="43"/>
      <c r="T28" s="43"/>
      <c r="U28" s="43">
        <f>+Q28+R28+S28+T28</f>
        <v>0</v>
      </c>
      <c r="V28" s="43"/>
      <c r="W28" s="43"/>
      <c r="X28" s="43"/>
      <c r="Y28" s="43"/>
      <c r="Z28" s="43">
        <f>+V28+W28+X28+Y28</f>
        <v>0</v>
      </c>
      <c r="AA28" s="31">
        <f t="shared" si="43"/>
        <v>2</v>
      </c>
      <c r="AB28" s="34">
        <f t="shared" si="44"/>
        <v>8.3333333333333329E-2</v>
      </c>
      <c r="AC28" s="8"/>
      <c r="AD28" s="85" t="s">
        <v>101</v>
      </c>
    </row>
    <row r="29" spans="2:31" ht="59.25" customHeight="1" x14ac:dyDescent="0.2">
      <c r="B29" s="24"/>
      <c r="C29" s="100"/>
      <c r="D29" s="100"/>
      <c r="E29" s="100"/>
      <c r="F29" s="44"/>
      <c r="G29" s="30" t="s">
        <v>24</v>
      </c>
      <c r="H29" s="5" t="s">
        <v>19</v>
      </c>
      <c r="I29" s="31">
        <v>3</v>
      </c>
      <c r="J29" s="31"/>
      <c r="K29" s="31">
        <f t="shared" ref="K29:K33" si="45">+I29+J29</f>
        <v>3</v>
      </c>
      <c r="L29" s="94"/>
      <c r="M29" s="43"/>
      <c r="N29" s="43"/>
      <c r="O29" s="43"/>
      <c r="P29" s="43">
        <f t="shared" ref="P29:P33" si="46">+L29+M29+N29+O29</f>
        <v>0</v>
      </c>
      <c r="Q29" s="43"/>
      <c r="R29" s="43"/>
      <c r="S29" s="43"/>
      <c r="T29" s="43"/>
      <c r="U29" s="43">
        <f t="shared" ref="U29:U33" si="47">+Q29+R29+S29+T29</f>
        <v>0</v>
      </c>
      <c r="V29" s="43"/>
      <c r="W29" s="43"/>
      <c r="X29" s="43"/>
      <c r="Y29" s="43"/>
      <c r="Z29" s="43">
        <f t="shared" ref="Z29:Z33" si="48">+V29+W29+X29+Y29</f>
        <v>0</v>
      </c>
      <c r="AA29" s="31">
        <f t="shared" si="43"/>
        <v>0</v>
      </c>
      <c r="AB29" s="34">
        <f t="shared" si="44"/>
        <v>0</v>
      </c>
      <c r="AC29" s="8"/>
      <c r="AD29" s="85"/>
    </row>
    <row r="30" spans="2:31" ht="57.75" customHeight="1" x14ac:dyDescent="0.2">
      <c r="B30" s="24"/>
      <c r="C30" s="100"/>
      <c r="D30" s="100"/>
      <c r="E30" s="100"/>
      <c r="F30" s="44"/>
      <c r="G30" s="30" t="s">
        <v>25</v>
      </c>
      <c r="H30" s="5" t="s">
        <v>19</v>
      </c>
      <c r="I30" s="31">
        <v>150</v>
      </c>
      <c r="J30" s="31">
        <v>-10</v>
      </c>
      <c r="K30" s="31">
        <f t="shared" si="45"/>
        <v>140</v>
      </c>
      <c r="L30" s="94">
        <v>8</v>
      </c>
      <c r="M30" s="43"/>
      <c r="N30" s="43"/>
      <c r="O30" s="43"/>
      <c r="P30" s="43">
        <f t="shared" si="46"/>
        <v>8</v>
      </c>
      <c r="Q30" s="43"/>
      <c r="R30" s="43"/>
      <c r="S30" s="43"/>
      <c r="T30" s="43"/>
      <c r="U30" s="43">
        <f t="shared" si="47"/>
        <v>0</v>
      </c>
      <c r="V30" s="43"/>
      <c r="W30" s="43"/>
      <c r="X30" s="43"/>
      <c r="Y30" s="43"/>
      <c r="Z30" s="43">
        <f t="shared" si="48"/>
        <v>0</v>
      </c>
      <c r="AA30" s="31">
        <f t="shared" si="43"/>
        <v>8</v>
      </c>
      <c r="AB30" s="34">
        <f t="shared" si="44"/>
        <v>5.7142857142857141E-2</v>
      </c>
      <c r="AC30" s="8"/>
      <c r="AD30" s="85" t="s">
        <v>102</v>
      </c>
    </row>
    <row r="31" spans="2:31" ht="46.5" customHeight="1" x14ac:dyDescent="0.2">
      <c r="B31" s="24"/>
      <c r="C31" s="100"/>
      <c r="D31" s="100"/>
      <c r="E31" s="100"/>
      <c r="F31" s="44"/>
      <c r="G31" s="30" t="s">
        <v>26</v>
      </c>
      <c r="H31" s="5" t="s">
        <v>19</v>
      </c>
      <c r="I31" s="31">
        <v>15</v>
      </c>
      <c r="J31" s="31"/>
      <c r="K31" s="31">
        <f t="shared" si="45"/>
        <v>15</v>
      </c>
      <c r="L31" s="94"/>
      <c r="M31" s="43"/>
      <c r="N31" s="43"/>
      <c r="O31" s="43"/>
      <c r="P31" s="43">
        <f t="shared" si="46"/>
        <v>0</v>
      </c>
      <c r="Q31" s="43"/>
      <c r="R31" s="43"/>
      <c r="S31" s="43"/>
      <c r="T31" s="43"/>
      <c r="U31" s="43">
        <f t="shared" si="47"/>
        <v>0</v>
      </c>
      <c r="V31" s="43"/>
      <c r="W31" s="43"/>
      <c r="X31" s="43"/>
      <c r="Y31" s="43"/>
      <c r="Z31" s="43">
        <f t="shared" si="48"/>
        <v>0</v>
      </c>
      <c r="AA31" s="31">
        <f t="shared" si="43"/>
        <v>0</v>
      </c>
      <c r="AB31" s="34">
        <f t="shared" si="44"/>
        <v>0</v>
      </c>
      <c r="AC31" s="8"/>
      <c r="AD31" s="85"/>
    </row>
    <row r="32" spans="2:31" ht="28.5" customHeight="1" x14ac:dyDescent="0.2">
      <c r="B32" s="24"/>
      <c r="C32" s="100"/>
      <c r="D32" s="100"/>
      <c r="E32" s="100"/>
      <c r="F32" s="44"/>
      <c r="G32" s="30" t="s">
        <v>27</v>
      </c>
      <c r="H32" s="5" t="s">
        <v>19</v>
      </c>
      <c r="I32" s="31">
        <v>9</v>
      </c>
      <c r="J32" s="31"/>
      <c r="K32" s="31">
        <f t="shared" si="45"/>
        <v>9</v>
      </c>
      <c r="L32" s="94"/>
      <c r="M32" s="43"/>
      <c r="N32" s="43"/>
      <c r="O32" s="43"/>
      <c r="P32" s="43">
        <f t="shared" si="46"/>
        <v>0</v>
      </c>
      <c r="Q32" s="43"/>
      <c r="R32" s="43"/>
      <c r="S32" s="43"/>
      <c r="T32" s="43"/>
      <c r="U32" s="43">
        <f t="shared" si="47"/>
        <v>0</v>
      </c>
      <c r="V32" s="43"/>
      <c r="W32" s="43"/>
      <c r="X32" s="43"/>
      <c r="Y32" s="43"/>
      <c r="Z32" s="43">
        <f t="shared" si="48"/>
        <v>0</v>
      </c>
      <c r="AA32" s="31">
        <f t="shared" si="43"/>
        <v>0</v>
      </c>
      <c r="AB32" s="34">
        <f t="shared" si="44"/>
        <v>0</v>
      </c>
      <c r="AC32" s="8"/>
      <c r="AD32" s="82"/>
    </row>
    <row r="33" spans="2:32" ht="30.75" customHeight="1" x14ac:dyDescent="0.2">
      <c r="B33" s="24"/>
      <c r="C33" s="100"/>
      <c r="D33" s="100"/>
      <c r="E33" s="100"/>
      <c r="F33" s="44"/>
      <c r="G33" s="30" t="s">
        <v>57</v>
      </c>
      <c r="H33" s="5" t="s">
        <v>19</v>
      </c>
      <c r="I33" s="31">
        <v>15</v>
      </c>
      <c r="J33" s="31"/>
      <c r="K33" s="31">
        <f t="shared" si="45"/>
        <v>15</v>
      </c>
      <c r="L33" s="94"/>
      <c r="M33" s="43"/>
      <c r="N33" s="43"/>
      <c r="O33" s="43"/>
      <c r="P33" s="43">
        <f t="shared" si="46"/>
        <v>0</v>
      </c>
      <c r="Q33" s="43"/>
      <c r="R33" s="43"/>
      <c r="S33" s="43"/>
      <c r="T33" s="43"/>
      <c r="U33" s="43">
        <f t="shared" si="47"/>
        <v>0</v>
      </c>
      <c r="V33" s="43"/>
      <c r="W33" s="43"/>
      <c r="X33" s="43"/>
      <c r="Y33" s="43"/>
      <c r="Z33" s="43">
        <f t="shared" si="48"/>
        <v>0</v>
      </c>
      <c r="AA33" s="31">
        <f t="shared" si="43"/>
        <v>0</v>
      </c>
      <c r="AB33" s="34">
        <f t="shared" si="44"/>
        <v>0</v>
      </c>
      <c r="AC33" s="8"/>
      <c r="AD33" s="83"/>
    </row>
    <row r="34" spans="2:32" ht="21.75" customHeight="1" x14ac:dyDescent="0.2">
      <c r="B34" s="128" t="s">
        <v>72</v>
      </c>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59"/>
    </row>
    <row r="35" spans="2:32" ht="42.75" customHeight="1" x14ac:dyDescent="0.2">
      <c r="B35" s="24"/>
      <c r="C35" s="62"/>
      <c r="D35" s="62"/>
      <c r="E35" s="62"/>
      <c r="F35" s="30" t="s">
        <v>96</v>
      </c>
      <c r="G35" s="42"/>
      <c r="H35" s="47" t="s">
        <v>20</v>
      </c>
      <c r="I35" s="46">
        <v>22</v>
      </c>
      <c r="J35" s="46">
        <f>+J36+J37</f>
        <v>0</v>
      </c>
      <c r="K35" s="46">
        <f>+I35+J35</f>
        <v>22</v>
      </c>
      <c r="L35" s="93">
        <f>+L36+L37</f>
        <v>0</v>
      </c>
      <c r="M35" s="9">
        <f t="shared" ref="M35:O35" si="49">+M36+M37</f>
        <v>0</v>
      </c>
      <c r="N35" s="9">
        <f t="shared" si="49"/>
        <v>0</v>
      </c>
      <c r="O35" s="9">
        <f t="shared" si="49"/>
        <v>0</v>
      </c>
      <c r="P35" s="9">
        <f>+L35+M35+N35+O35</f>
        <v>0</v>
      </c>
      <c r="Q35" s="9">
        <f>+Q36+Q37</f>
        <v>0</v>
      </c>
      <c r="R35" s="9">
        <f t="shared" ref="R35" si="50">+R36+R37</f>
        <v>0</v>
      </c>
      <c r="S35" s="9">
        <f t="shared" ref="S35" si="51">+S36+S37</f>
        <v>0</v>
      </c>
      <c r="T35" s="9">
        <f t="shared" ref="T35" si="52">+T36+T37</f>
        <v>0</v>
      </c>
      <c r="U35" s="9">
        <f>+Q35+R35+S35+T35</f>
        <v>0</v>
      </c>
      <c r="V35" s="9">
        <f>+V36+V37</f>
        <v>0</v>
      </c>
      <c r="W35" s="9">
        <f t="shared" ref="W35" si="53">+W36+W37</f>
        <v>0</v>
      </c>
      <c r="X35" s="9">
        <f t="shared" ref="X35" si="54">+X36+X37</f>
        <v>0</v>
      </c>
      <c r="Y35" s="9">
        <f t="shared" ref="Y35" si="55">+Y36+Y37</f>
        <v>0</v>
      </c>
      <c r="Z35" s="9">
        <f>+V35+W35+X35+Y35</f>
        <v>0</v>
      </c>
      <c r="AA35" s="31">
        <f t="shared" si="43"/>
        <v>0</v>
      </c>
      <c r="AB35" s="21">
        <f t="shared" si="44"/>
        <v>0</v>
      </c>
      <c r="AC35" s="1"/>
      <c r="AD35" s="27"/>
      <c r="AE35" s="29">
        <f>0+0+2+0</f>
        <v>2</v>
      </c>
    </row>
    <row r="36" spans="2:32" ht="23.25" customHeight="1" x14ac:dyDescent="0.2">
      <c r="B36" s="24"/>
      <c r="C36" s="100"/>
      <c r="D36" s="100"/>
      <c r="E36" s="100"/>
      <c r="F36" s="30"/>
      <c r="G36" s="30" t="s">
        <v>28</v>
      </c>
      <c r="H36" s="12" t="s">
        <v>20</v>
      </c>
      <c r="I36" s="31">
        <v>14</v>
      </c>
      <c r="J36" s="31"/>
      <c r="K36" s="31">
        <f>+I36+J36</f>
        <v>14</v>
      </c>
      <c r="L36" s="94"/>
      <c r="M36" s="43"/>
      <c r="N36" s="43"/>
      <c r="O36" s="43"/>
      <c r="P36" s="43">
        <f>+L36+M36+N36+O36</f>
        <v>0</v>
      </c>
      <c r="Q36" s="43"/>
      <c r="R36" s="43"/>
      <c r="S36" s="43"/>
      <c r="T36" s="43"/>
      <c r="U36" s="43">
        <f>+Q36+R36+S36+T36</f>
        <v>0</v>
      </c>
      <c r="V36" s="43"/>
      <c r="W36" s="43"/>
      <c r="X36" s="43"/>
      <c r="Y36" s="43"/>
      <c r="Z36" s="43">
        <f>+V36+W36+X36+Y36</f>
        <v>0</v>
      </c>
      <c r="AA36" s="31">
        <f t="shared" si="43"/>
        <v>0</v>
      </c>
      <c r="AB36" s="34">
        <f t="shared" si="44"/>
        <v>0</v>
      </c>
      <c r="AC36" s="1"/>
      <c r="AD36" s="27"/>
    </row>
    <row r="37" spans="2:32" ht="21" customHeight="1" x14ac:dyDescent="0.2">
      <c r="B37" s="24"/>
      <c r="C37" s="131"/>
      <c r="D37" s="132"/>
      <c r="E37" s="133"/>
      <c r="F37" s="30"/>
      <c r="G37" s="30" t="s">
        <v>76</v>
      </c>
      <c r="H37" s="12" t="s">
        <v>20</v>
      </c>
      <c r="I37" s="31">
        <v>8</v>
      </c>
      <c r="J37" s="31"/>
      <c r="K37" s="31">
        <f>+I37+J37</f>
        <v>8</v>
      </c>
      <c r="L37" s="94"/>
      <c r="M37" s="43"/>
      <c r="N37" s="43"/>
      <c r="O37" s="43"/>
      <c r="P37" s="43">
        <f>+L37+M37+N37+O37</f>
        <v>0</v>
      </c>
      <c r="Q37" s="43"/>
      <c r="R37" s="43"/>
      <c r="S37" s="43"/>
      <c r="T37" s="43"/>
      <c r="U37" s="43">
        <f>+Q37+R37+S37+T37</f>
        <v>0</v>
      </c>
      <c r="V37" s="43"/>
      <c r="W37" s="43"/>
      <c r="X37" s="43"/>
      <c r="Y37" s="43"/>
      <c r="Z37" s="43">
        <f>+V37+W37+X37+Y37</f>
        <v>0</v>
      </c>
      <c r="AA37" s="31">
        <f t="shared" si="43"/>
        <v>0</v>
      </c>
      <c r="AB37" s="34">
        <f t="shared" si="44"/>
        <v>0</v>
      </c>
      <c r="AC37" s="8"/>
      <c r="AD37" s="27"/>
    </row>
    <row r="38" spans="2:32" ht="56.25" customHeight="1" x14ac:dyDescent="0.2">
      <c r="B38" s="24"/>
      <c r="C38" s="100"/>
      <c r="D38" s="100"/>
      <c r="E38" s="100"/>
      <c r="F38" s="30" t="s">
        <v>77</v>
      </c>
      <c r="G38" s="42"/>
      <c r="H38" s="47" t="s">
        <v>19</v>
      </c>
      <c r="I38" s="7">
        <v>9</v>
      </c>
      <c r="J38" s="7"/>
      <c r="K38" s="7">
        <f>+I38+J38</f>
        <v>9</v>
      </c>
      <c r="L38" s="93"/>
      <c r="M38" s="9"/>
      <c r="N38" s="9"/>
      <c r="O38" s="9"/>
      <c r="P38" s="4">
        <f>+L38+M38+N38+O38</f>
        <v>0</v>
      </c>
      <c r="Q38" s="9"/>
      <c r="R38" s="9"/>
      <c r="S38" s="9"/>
      <c r="T38" s="9"/>
      <c r="U38" s="4">
        <f>+Q38+R38+S38+T38</f>
        <v>0</v>
      </c>
      <c r="V38" s="9"/>
      <c r="W38" s="9"/>
      <c r="X38" s="9"/>
      <c r="Y38" s="9"/>
      <c r="Z38" s="4">
        <f>+V38+W38+X38+Y38</f>
        <v>0</v>
      </c>
      <c r="AA38" s="31">
        <f t="shared" si="43"/>
        <v>0</v>
      </c>
      <c r="AB38" s="21">
        <f t="shared" si="44"/>
        <v>0</v>
      </c>
      <c r="AC38" s="1"/>
      <c r="AD38" s="27"/>
      <c r="AE38" s="41"/>
    </row>
    <row r="39" spans="2:32" s="52" customFormat="1" ht="22.5" customHeight="1" x14ac:dyDescent="0.2">
      <c r="B39" s="128" t="s">
        <v>42</v>
      </c>
      <c r="C39" s="129"/>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59"/>
    </row>
    <row r="40" spans="2:32" s="52" customFormat="1" ht="21" customHeight="1" x14ac:dyDescent="0.2">
      <c r="B40" s="101" t="s">
        <v>38</v>
      </c>
      <c r="C40" s="101"/>
      <c r="D40" s="101"/>
      <c r="E40" s="101"/>
      <c r="F40" s="102" t="s">
        <v>43</v>
      </c>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row>
    <row r="41" spans="2:32" s="52" customFormat="1" ht="20.25" customHeight="1" x14ac:dyDescent="0.2">
      <c r="B41" s="101" t="s">
        <v>39</v>
      </c>
      <c r="C41" s="101"/>
      <c r="D41" s="101"/>
      <c r="E41" s="101"/>
      <c r="F41" s="102" t="s">
        <v>63</v>
      </c>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row>
    <row r="42" spans="2:32" ht="22.5" customHeight="1" x14ac:dyDescent="0.2">
      <c r="B42" s="37"/>
      <c r="C42" s="103" t="s">
        <v>84</v>
      </c>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5"/>
    </row>
    <row r="43" spans="2:32" ht="58.5" customHeight="1" x14ac:dyDescent="0.2">
      <c r="B43" s="55" t="s">
        <v>47</v>
      </c>
      <c r="C43" s="106" t="s">
        <v>31</v>
      </c>
      <c r="D43" s="107"/>
      <c r="E43" s="108"/>
      <c r="F43" s="56" t="s">
        <v>32</v>
      </c>
      <c r="G43" s="66" t="s">
        <v>4</v>
      </c>
      <c r="H43" s="67" t="s">
        <v>3</v>
      </c>
      <c r="I43" s="68" t="s">
        <v>33</v>
      </c>
      <c r="J43" s="69" t="s">
        <v>98</v>
      </c>
      <c r="K43" s="68" t="s">
        <v>52</v>
      </c>
      <c r="L43" s="87" t="s">
        <v>5</v>
      </c>
      <c r="M43" s="72" t="s">
        <v>6</v>
      </c>
      <c r="N43" s="72" t="s">
        <v>7</v>
      </c>
      <c r="O43" s="72" t="s">
        <v>8</v>
      </c>
      <c r="P43" s="58" t="s">
        <v>91</v>
      </c>
      <c r="Q43" s="65" t="s">
        <v>9</v>
      </c>
      <c r="R43" s="65" t="s">
        <v>10</v>
      </c>
      <c r="S43" s="65" t="s">
        <v>11</v>
      </c>
      <c r="T43" s="65" t="s">
        <v>12</v>
      </c>
      <c r="U43" s="58" t="s">
        <v>54</v>
      </c>
      <c r="V43" s="65" t="s">
        <v>13</v>
      </c>
      <c r="W43" s="65" t="s">
        <v>14</v>
      </c>
      <c r="X43" s="65" t="s">
        <v>15</v>
      </c>
      <c r="Y43" s="65" t="s">
        <v>16</v>
      </c>
      <c r="Z43" s="58" t="s">
        <v>55</v>
      </c>
      <c r="AA43" s="58" t="s">
        <v>34</v>
      </c>
      <c r="AB43" s="58" t="s">
        <v>35</v>
      </c>
      <c r="AC43" s="58" t="s">
        <v>86</v>
      </c>
      <c r="AD43" s="58" t="s">
        <v>36</v>
      </c>
    </row>
    <row r="44" spans="2:32" ht="111" customHeight="1" x14ac:dyDescent="0.2">
      <c r="B44" s="17">
        <v>2</v>
      </c>
      <c r="C44" s="134" t="s">
        <v>78</v>
      </c>
      <c r="D44" s="134"/>
      <c r="E44" s="134"/>
      <c r="F44" s="24"/>
      <c r="G44" s="57"/>
      <c r="H44" s="2" t="s">
        <v>18</v>
      </c>
      <c r="I44" s="23">
        <v>3191</v>
      </c>
      <c r="J44" s="7">
        <f>+J45</f>
        <v>7</v>
      </c>
      <c r="K44" s="33">
        <f>+I44+J44</f>
        <v>3198</v>
      </c>
      <c r="L44" s="88">
        <f>+L45+L49</f>
        <v>277</v>
      </c>
      <c r="M44" s="33">
        <f t="shared" ref="M44:O44" si="56">+M45+M49</f>
        <v>0</v>
      </c>
      <c r="N44" s="33">
        <f t="shared" si="56"/>
        <v>0</v>
      </c>
      <c r="O44" s="33">
        <f t="shared" si="56"/>
        <v>0</v>
      </c>
      <c r="P44" s="23">
        <f>SUM(P45+P49)</f>
        <v>277</v>
      </c>
      <c r="Q44" s="33">
        <f>+Q45+Q49</f>
        <v>0</v>
      </c>
      <c r="R44" s="33">
        <f t="shared" ref="R44" si="57">+R45+R49</f>
        <v>0</v>
      </c>
      <c r="S44" s="33">
        <f t="shared" ref="S44" si="58">+S45+S49</f>
        <v>0</v>
      </c>
      <c r="T44" s="33">
        <f t="shared" ref="T44" si="59">+T45+T49</f>
        <v>0</v>
      </c>
      <c r="U44" s="23">
        <f>SUM(U45+U49)</f>
        <v>0</v>
      </c>
      <c r="V44" s="33">
        <f>+V45+V49</f>
        <v>0</v>
      </c>
      <c r="W44" s="33">
        <f t="shared" ref="W44" si="60">+W45+W49</f>
        <v>0</v>
      </c>
      <c r="X44" s="33">
        <f t="shared" ref="X44" si="61">+X45+X49</f>
        <v>0</v>
      </c>
      <c r="Y44" s="33">
        <f t="shared" ref="Y44" si="62">+Y45+Y49</f>
        <v>0</v>
      </c>
      <c r="Z44" s="23">
        <f>SUM(Z45+Z49)</f>
        <v>0</v>
      </c>
      <c r="AA44" s="23">
        <f>SUM(P44+U44+Z44)</f>
        <v>277</v>
      </c>
      <c r="AB44" s="21">
        <f t="shared" ref="AB44:AB49" si="63">SUM(AA44/K44)</f>
        <v>8.6616635397123207E-2</v>
      </c>
      <c r="AC44" s="1">
        <v>74220025</v>
      </c>
      <c r="AD44" s="70" t="s">
        <v>81</v>
      </c>
      <c r="AE44" s="29">
        <f>403+402+403+403</f>
        <v>1611</v>
      </c>
      <c r="AF44" s="61"/>
    </row>
    <row r="45" spans="2:32" ht="82.5" customHeight="1" x14ac:dyDescent="0.2">
      <c r="B45" s="24"/>
      <c r="C45" s="100"/>
      <c r="D45" s="100"/>
      <c r="E45" s="100"/>
      <c r="F45" s="30" t="s">
        <v>79</v>
      </c>
      <c r="G45" s="25"/>
      <c r="H45" s="2" t="s">
        <v>19</v>
      </c>
      <c r="I45" s="7">
        <v>2806</v>
      </c>
      <c r="J45" s="7">
        <f>+J46+J47+J48</f>
        <v>7</v>
      </c>
      <c r="K45" s="33">
        <f>+I45+J45</f>
        <v>2813</v>
      </c>
      <c r="L45" s="90">
        <f>+L46+L47+L48</f>
        <v>249</v>
      </c>
      <c r="M45" s="7">
        <f t="shared" ref="M45:O45" si="64">+M46+M47+M48</f>
        <v>0</v>
      </c>
      <c r="N45" s="7">
        <f t="shared" si="64"/>
        <v>0</v>
      </c>
      <c r="O45" s="7">
        <f t="shared" si="64"/>
        <v>0</v>
      </c>
      <c r="P45" s="23">
        <f>SUM(L45:O45)</f>
        <v>249</v>
      </c>
      <c r="Q45" s="7">
        <f>+Q46+Q47+Q48</f>
        <v>0</v>
      </c>
      <c r="R45" s="7">
        <f t="shared" ref="R45" si="65">+R46+R47+R48</f>
        <v>0</v>
      </c>
      <c r="S45" s="7">
        <f t="shared" ref="S45" si="66">+S46+S47+S48</f>
        <v>0</v>
      </c>
      <c r="T45" s="7">
        <f t="shared" ref="T45" si="67">+T46+T47+T48</f>
        <v>0</v>
      </c>
      <c r="U45" s="23">
        <f>SUM(Q45:T45)</f>
        <v>0</v>
      </c>
      <c r="V45" s="7">
        <f>+V46+V47+V48</f>
        <v>0</v>
      </c>
      <c r="W45" s="7">
        <f t="shared" ref="W45" si="68">+W46+W47+W48</f>
        <v>0</v>
      </c>
      <c r="X45" s="7">
        <f t="shared" ref="X45" si="69">+X46+X47+X48</f>
        <v>0</v>
      </c>
      <c r="Y45" s="7">
        <f t="shared" ref="Y45" si="70">+Y46+Y47+Y48</f>
        <v>0</v>
      </c>
      <c r="Z45" s="23">
        <f>SUM(V45:Y45)</f>
        <v>0</v>
      </c>
      <c r="AA45" s="23">
        <f>SUM(P45+U45+Z45)</f>
        <v>249</v>
      </c>
      <c r="AB45" s="21">
        <f t="shared" si="63"/>
        <v>8.8517596871667256E-2</v>
      </c>
      <c r="AC45" s="1"/>
      <c r="AD45" s="38"/>
      <c r="AE45" s="29">
        <f>403+402+403+403</f>
        <v>1611</v>
      </c>
      <c r="AF45" s="61"/>
    </row>
    <row r="46" spans="2:32" ht="42.75" customHeight="1" x14ac:dyDescent="0.2">
      <c r="B46" s="24"/>
      <c r="C46" s="100"/>
      <c r="D46" s="100"/>
      <c r="E46" s="100"/>
      <c r="F46" s="45"/>
      <c r="G46" s="10" t="s">
        <v>58</v>
      </c>
      <c r="H46" s="5" t="s">
        <v>19</v>
      </c>
      <c r="I46" s="31">
        <v>1000</v>
      </c>
      <c r="J46" s="31"/>
      <c r="K46" s="32">
        <f>+I46+J46</f>
        <v>1000</v>
      </c>
      <c r="L46" s="91">
        <v>79</v>
      </c>
      <c r="M46" s="5"/>
      <c r="N46" s="5"/>
      <c r="O46" s="5"/>
      <c r="P46" s="3">
        <f t="shared" ref="P46:P51" si="71">SUM(L46:O46)</f>
        <v>79</v>
      </c>
      <c r="Q46" s="5"/>
      <c r="R46" s="5"/>
      <c r="S46" s="5"/>
      <c r="T46" s="5"/>
      <c r="U46" s="3">
        <f t="shared" ref="U46:U51" si="72">SUM(Q46:T46)</f>
        <v>0</v>
      </c>
      <c r="V46" s="5"/>
      <c r="W46" s="5"/>
      <c r="X46" s="5"/>
      <c r="Y46" s="5"/>
      <c r="Z46" s="3">
        <f t="shared" ref="Z46:Z51" si="73">SUM(V46:Y46)</f>
        <v>0</v>
      </c>
      <c r="AA46" s="40">
        <f t="shared" ref="AA46:AA51" si="74">SUM(P46+U46+Z46)</f>
        <v>79</v>
      </c>
      <c r="AB46" s="34">
        <f t="shared" si="63"/>
        <v>7.9000000000000001E-2</v>
      </c>
      <c r="AC46" s="1"/>
      <c r="AD46" s="84" t="s">
        <v>107</v>
      </c>
    </row>
    <row r="47" spans="2:32" ht="53.25" customHeight="1" x14ac:dyDescent="0.2">
      <c r="B47" s="24"/>
      <c r="C47" s="100"/>
      <c r="D47" s="100"/>
      <c r="E47" s="100"/>
      <c r="F47" s="45"/>
      <c r="G47" s="10" t="s">
        <v>59</v>
      </c>
      <c r="H47" s="5" t="s">
        <v>19</v>
      </c>
      <c r="I47" s="31">
        <v>200</v>
      </c>
      <c r="J47" s="31"/>
      <c r="K47" s="32">
        <f t="shared" ref="K47:K48" si="75">+I47+J47</f>
        <v>200</v>
      </c>
      <c r="L47" s="91">
        <v>25</v>
      </c>
      <c r="M47" s="5"/>
      <c r="N47" s="5"/>
      <c r="O47" s="5"/>
      <c r="P47" s="3">
        <f t="shared" si="71"/>
        <v>25</v>
      </c>
      <c r="Q47" s="5"/>
      <c r="R47" s="5"/>
      <c r="S47" s="5"/>
      <c r="T47" s="5"/>
      <c r="U47" s="3">
        <f t="shared" si="72"/>
        <v>0</v>
      </c>
      <c r="V47" s="5"/>
      <c r="W47" s="5"/>
      <c r="X47" s="5"/>
      <c r="Y47" s="5"/>
      <c r="Z47" s="3">
        <f t="shared" si="73"/>
        <v>0</v>
      </c>
      <c r="AA47" s="3">
        <f t="shared" si="74"/>
        <v>25</v>
      </c>
      <c r="AB47" s="34">
        <f t="shared" si="63"/>
        <v>0.125</v>
      </c>
      <c r="AC47" s="1"/>
      <c r="AD47" s="84" t="s">
        <v>108</v>
      </c>
    </row>
    <row r="48" spans="2:32" ht="53.25" customHeight="1" x14ac:dyDescent="0.2">
      <c r="B48" s="24"/>
      <c r="C48" s="100"/>
      <c r="D48" s="100"/>
      <c r="E48" s="100"/>
      <c r="F48" s="45"/>
      <c r="G48" s="10" t="s">
        <v>60</v>
      </c>
      <c r="H48" s="5" t="s">
        <v>19</v>
      </c>
      <c r="I48" s="31">
        <v>1606</v>
      </c>
      <c r="J48" s="31">
        <v>7</v>
      </c>
      <c r="K48" s="32">
        <f t="shared" si="75"/>
        <v>1613</v>
      </c>
      <c r="L48" s="91">
        <v>145</v>
      </c>
      <c r="M48" s="5"/>
      <c r="N48" s="5"/>
      <c r="O48" s="5"/>
      <c r="P48" s="3">
        <f t="shared" si="71"/>
        <v>145</v>
      </c>
      <c r="Q48" s="5"/>
      <c r="R48" s="5"/>
      <c r="S48" s="5"/>
      <c r="T48" s="5"/>
      <c r="U48" s="3">
        <f t="shared" si="72"/>
        <v>0</v>
      </c>
      <c r="V48" s="5"/>
      <c r="W48" s="5"/>
      <c r="X48" s="5"/>
      <c r="Y48" s="5"/>
      <c r="Z48" s="3">
        <f t="shared" si="73"/>
        <v>0</v>
      </c>
      <c r="AA48" s="40">
        <f>SUM(P48+U48+Z48)</f>
        <v>145</v>
      </c>
      <c r="AB48" s="34">
        <f t="shared" si="63"/>
        <v>8.9894606323620577E-2</v>
      </c>
      <c r="AC48" s="1"/>
      <c r="AD48" s="84" t="s">
        <v>109</v>
      </c>
      <c r="AF48" s="61"/>
    </row>
    <row r="49" spans="2:31" ht="90" customHeight="1" x14ac:dyDescent="0.2">
      <c r="B49" s="24"/>
      <c r="C49" s="100"/>
      <c r="D49" s="100"/>
      <c r="E49" s="100"/>
      <c r="F49" s="30" t="s">
        <v>97</v>
      </c>
      <c r="G49" s="25"/>
      <c r="H49" s="47" t="s">
        <v>19</v>
      </c>
      <c r="I49" s="7">
        <v>385</v>
      </c>
      <c r="J49" s="7">
        <f>+J50+J51</f>
        <v>26</v>
      </c>
      <c r="K49" s="7">
        <f>+I49+J49</f>
        <v>411</v>
      </c>
      <c r="L49" s="92">
        <f>+L50+L51</f>
        <v>28</v>
      </c>
      <c r="M49" s="2">
        <f>+M50+M51</f>
        <v>0</v>
      </c>
      <c r="N49" s="2">
        <f t="shared" ref="N49:O49" si="76">SUM(N50:N51)</f>
        <v>0</v>
      </c>
      <c r="O49" s="2">
        <f t="shared" si="76"/>
        <v>0</v>
      </c>
      <c r="P49" s="4">
        <f t="shared" si="71"/>
        <v>28</v>
      </c>
      <c r="Q49" s="2">
        <f>+Q50+Q51</f>
        <v>0</v>
      </c>
      <c r="R49" s="2">
        <f>+R50+R51</f>
        <v>0</v>
      </c>
      <c r="S49" s="2">
        <f t="shared" ref="S49" si="77">SUM(S50:S51)</f>
        <v>0</v>
      </c>
      <c r="T49" s="2">
        <f t="shared" ref="T49" si="78">SUM(T50:T51)</f>
        <v>0</v>
      </c>
      <c r="U49" s="4">
        <f t="shared" si="72"/>
        <v>0</v>
      </c>
      <c r="V49" s="2">
        <f>+V50+V51</f>
        <v>0</v>
      </c>
      <c r="W49" s="2">
        <f>+W50+W51</f>
        <v>0</v>
      </c>
      <c r="X49" s="2">
        <f t="shared" ref="X49" si="79">SUM(X50:X51)</f>
        <v>0</v>
      </c>
      <c r="Y49" s="2">
        <f t="shared" ref="Y49" si="80">SUM(Y50:Y51)</f>
        <v>0</v>
      </c>
      <c r="Z49" s="4">
        <f t="shared" si="73"/>
        <v>0</v>
      </c>
      <c r="AA49" s="4">
        <f t="shared" si="74"/>
        <v>28</v>
      </c>
      <c r="AB49" s="21">
        <f t="shared" si="63"/>
        <v>6.8126520681265207E-2</v>
      </c>
      <c r="AC49" s="1"/>
      <c r="AD49" s="1"/>
      <c r="AE49" s="29">
        <f>33+32+30+30</f>
        <v>125</v>
      </c>
    </row>
    <row r="50" spans="2:31" ht="54.75" customHeight="1" x14ac:dyDescent="0.2">
      <c r="B50" s="24"/>
      <c r="C50" s="100"/>
      <c r="D50" s="100"/>
      <c r="E50" s="100"/>
      <c r="F50" s="44"/>
      <c r="G50" s="10" t="s">
        <v>89</v>
      </c>
      <c r="H50" s="12" t="s">
        <v>18</v>
      </c>
      <c r="I50" s="31">
        <v>360</v>
      </c>
      <c r="J50" s="31">
        <v>26</v>
      </c>
      <c r="K50" s="31">
        <f>+I50+J50</f>
        <v>386</v>
      </c>
      <c r="L50" s="91">
        <v>28</v>
      </c>
      <c r="M50" s="5"/>
      <c r="N50" s="5"/>
      <c r="O50" s="5"/>
      <c r="P50" s="3">
        <f t="shared" si="71"/>
        <v>28</v>
      </c>
      <c r="Q50" s="5"/>
      <c r="R50" s="5"/>
      <c r="S50" s="5"/>
      <c r="T50" s="5"/>
      <c r="U50" s="3">
        <f t="shared" si="72"/>
        <v>0</v>
      </c>
      <c r="V50" s="5"/>
      <c r="W50" s="5"/>
      <c r="X50" s="5"/>
      <c r="Y50" s="5"/>
      <c r="Z50" s="3">
        <f t="shared" si="73"/>
        <v>0</v>
      </c>
      <c r="AA50" s="3">
        <f t="shared" si="74"/>
        <v>28</v>
      </c>
      <c r="AB50" s="34">
        <f t="shared" ref="AB50:AB51" si="81">SUM(AA50/K50)</f>
        <v>7.2538860103626937E-2</v>
      </c>
      <c r="AC50" s="1"/>
      <c r="AD50" s="84" t="s">
        <v>110</v>
      </c>
    </row>
    <row r="51" spans="2:31" ht="55.5" customHeight="1" x14ac:dyDescent="0.2">
      <c r="B51" s="24"/>
      <c r="C51" s="100"/>
      <c r="D51" s="100"/>
      <c r="E51" s="100"/>
      <c r="F51" s="44"/>
      <c r="G51" s="10" t="s">
        <v>90</v>
      </c>
      <c r="H51" s="12" t="s">
        <v>18</v>
      </c>
      <c r="I51" s="31">
        <v>25</v>
      </c>
      <c r="J51" s="31"/>
      <c r="K51" s="31">
        <f>+I51+J51</f>
        <v>25</v>
      </c>
      <c r="L51" s="91"/>
      <c r="M51" s="5"/>
      <c r="N51" s="5"/>
      <c r="O51" s="5"/>
      <c r="P51" s="3">
        <f t="shared" si="71"/>
        <v>0</v>
      </c>
      <c r="Q51" s="5"/>
      <c r="R51" s="5"/>
      <c r="S51" s="5"/>
      <c r="T51" s="5"/>
      <c r="U51" s="3">
        <f t="shared" si="72"/>
        <v>0</v>
      </c>
      <c r="V51" s="5"/>
      <c r="W51" s="5"/>
      <c r="X51" s="5"/>
      <c r="Y51" s="5"/>
      <c r="Z51" s="3">
        <f t="shared" si="73"/>
        <v>0</v>
      </c>
      <c r="AA51" s="3">
        <f t="shared" si="74"/>
        <v>0</v>
      </c>
      <c r="AB51" s="34">
        <f t="shared" si="81"/>
        <v>0</v>
      </c>
      <c r="AC51" s="1"/>
      <c r="AD51" s="1"/>
    </row>
    <row r="52" spans="2:31" s="52" customFormat="1" ht="24.75" customHeight="1" x14ac:dyDescent="0.2">
      <c r="B52" s="128" t="s">
        <v>53</v>
      </c>
      <c r="C52" s="129"/>
      <c r="D52" s="129"/>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59"/>
    </row>
    <row r="53" spans="2:31" s="52" customFormat="1" ht="34.5" customHeight="1" x14ac:dyDescent="0.2">
      <c r="B53" s="130" t="s">
        <v>38</v>
      </c>
      <c r="C53" s="130"/>
      <c r="D53" s="130"/>
      <c r="E53" s="130"/>
      <c r="F53" s="102" t="s">
        <v>46</v>
      </c>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row>
    <row r="54" spans="2:31" s="52" customFormat="1" ht="23.25" customHeight="1" x14ac:dyDescent="0.2">
      <c r="B54" s="101" t="s">
        <v>39</v>
      </c>
      <c r="C54" s="101"/>
      <c r="D54" s="101"/>
      <c r="E54" s="101"/>
      <c r="F54" s="102" t="s">
        <v>64</v>
      </c>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row>
    <row r="55" spans="2:31" ht="21" customHeight="1" x14ac:dyDescent="0.2">
      <c r="B55" s="37"/>
      <c r="C55" s="103" t="s">
        <v>84</v>
      </c>
      <c r="D55" s="104"/>
      <c r="E55" s="104"/>
      <c r="F55" s="104"/>
      <c r="G55" s="104"/>
      <c r="H55" s="104"/>
      <c r="I55" s="104"/>
      <c r="J55" s="104"/>
      <c r="K55" s="104"/>
      <c r="L55" s="104"/>
      <c r="M55" s="104"/>
      <c r="N55" s="104"/>
      <c r="O55" s="104"/>
      <c r="P55" s="104"/>
      <c r="Q55" s="104"/>
      <c r="R55" s="104"/>
      <c r="S55" s="104"/>
      <c r="T55" s="104"/>
      <c r="U55" s="104"/>
      <c r="V55" s="104"/>
      <c r="W55" s="104"/>
      <c r="X55" s="104"/>
      <c r="Y55" s="104"/>
      <c r="Z55" s="104"/>
      <c r="AA55" s="104"/>
      <c r="AB55" s="104"/>
      <c r="AC55" s="104"/>
      <c r="AD55" s="105"/>
    </row>
    <row r="56" spans="2:31" ht="57" customHeight="1" x14ac:dyDescent="0.2">
      <c r="B56" s="55" t="s">
        <v>47</v>
      </c>
      <c r="C56" s="106" t="s">
        <v>31</v>
      </c>
      <c r="D56" s="107"/>
      <c r="E56" s="108"/>
      <c r="F56" s="56" t="s">
        <v>32</v>
      </c>
      <c r="G56" s="66" t="s">
        <v>4</v>
      </c>
      <c r="H56" s="67" t="s">
        <v>3</v>
      </c>
      <c r="I56" s="68" t="s">
        <v>33</v>
      </c>
      <c r="J56" s="69" t="s">
        <v>98</v>
      </c>
      <c r="K56" s="68" t="s">
        <v>52</v>
      </c>
      <c r="L56" s="87" t="s">
        <v>5</v>
      </c>
      <c r="M56" s="72" t="s">
        <v>6</v>
      </c>
      <c r="N56" s="72" t="s">
        <v>7</v>
      </c>
      <c r="O56" s="72" t="s">
        <v>8</v>
      </c>
      <c r="P56" s="58" t="s">
        <v>91</v>
      </c>
      <c r="Q56" s="65" t="s">
        <v>9</v>
      </c>
      <c r="R56" s="65" t="s">
        <v>10</v>
      </c>
      <c r="S56" s="65" t="s">
        <v>11</v>
      </c>
      <c r="T56" s="65" t="s">
        <v>12</v>
      </c>
      <c r="U56" s="58" t="s">
        <v>54</v>
      </c>
      <c r="V56" s="65" t="s">
        <v>13</v>
      </c>
      <c r="W56" s="65" t="s">
        <v>14</v>
      </c>
      <c r="X56" s="65" t="s">
        <v>15</v>
      </c>
      <c r="Y56" s="65" t="s">
        <v>16</v>
      </c>
      <c r="Z56" s="58" t="s">
        <v>55</v>
      </c>
      <c r="AA56" s="58" t="s">
        <v>34</v>
      </c>
      <c r="AB56" s="58" t="s">
        <v>35</v>
      </c>
      <c r="AC56" s="58" t="s">
        <v>86</v>
      </c>
      <c r="AD56" s="58" t="s">
        <v>36</v>
      </c>
    </row>
    <row r="57" spans="2:31" ht="50.25" customHeight="1" x14ac:dyDescent="0.2">
      <c r="B57" s="17">
        <v>3</v>
      </c>
      <c r="C57" s="134" t="s">
        <v>80</v>
      </c>
      <c r="D57" s="134"/>
      <c r="E57" s="134"/>
      <c r="F57" s="48"/>
      <c r="G57" s="30"/>
      <c r="H57" s="2" t="s">
        <v>18</v>
      </c>
      <c r="I57" s="33">
        <v>474</v>
      </c>
      <c r="J57" s="33">
        <f>+J58</f>
        <v>0</v>
      </c>
      <c r="K57" s="33">
        <f>+I57+J57</f>
        <v>474</v>
      </c>
      <c r="L57" s="88">
        <f>+L58</f>
        <v>33</v>
      </c>
      <c r="M57" s="33">
        <f t="shared" ref="M57:O57" si="82">+M58</f>
        <v>0</v>
      </c>
      <c r="N57" s="33">
        <f t="shared" si="82"/>
        <v>0</v>
      </c>
      <c r="O57" s="33">
        <f t="shared" si="82"/>
        <v>0</v>
      </c>
      <c r="P57" s="7">
        <f>SUM(L57:O57)</f>
        <v>33</v>
      </c>
      <c r="Q57" s="33">
        <f>+Q58</f>
        <v>0</v>
      </c>
      <c r="R57" s="33">
        <f t="shared" ref="R57" si="83">+R58</f>
        <v>0</v>
      </c>
      <c r="S57" s="33">
        <f t="shared" ref="S57" si="84">+S58</f>
        <v>0</v>
      </c>
      <c r="T57" s="33">
        <f t="shared" ref="T57" si="85">+T58</f>
        <v>0</v>
      </c>
      <c r="U57" s="7">
        <f>SUM(Q57:T57)</f>
        <v>0</v>
      </c>
      <c r="V57" s="33">
        <f>+V58</f>
        <v>0</v>
      </c>
      <c r="W57" s="33">
        <f t="shared" ref="W57" si="86">+W58</f>
        <v>0</v>
      </c>
      <c r="X57" s="33">
        <f t="shared" ref="X57" si="87">+X58</f>
        <v>0</v>
      </c>
      <c r="Y57" s="33">
        <f t="shared" ref="Y57" si="88">+Y58</f>
        <v>0</v>
      </c>
      <c r="Z57" s="7">
        <f>SUM(V57:Y57)</f>
        <v>0</v>
      </c>
      <c r="AA57" s="33">
        <f>SUM(P57+U57+Z57)</f>
        <v>33</v>
      </c>
      <c r="AB57" s="21">
        <f>SUM(AA57/K57)</f>
        <v>6.9620253164556958E-2</v>
      </c>
      <c r="AC57" s="1">
        <v>3952822</v>
      </c>
      <c r="AD57" s="70" t="s">
        <v>81</v>
      </c>
      <c r="AE57" s="29">
        <f>129+131+112+95</f>
        <v>467</v>
      </c>
    </row>
    <row r="58" spans="2:31" ht="45" customHeight="1" x14ac:dyDescent="0.2">
      <c r="B58" s="24"/>
      <c r="C58" s="100"/>
      <c r="D58" s="100"/>
      <c r="E58" s="100"/>
      <c r="F58" s="30" t="s">
        <v>61</v>
      </c>
      <c r="G58" s="30"/>
      <c r="H58" s="5" t="s">
        <v>18</v>
      </c>
      <c r="I58" s="33">
        <v>474</v>
      </c>
      <c r="J58" s="33">
        <f>+J59+J60+J61</f>
        <v>0</v>
      </c>
      <c r="K58" s="33">
        <f>+I58+J58</f>
        <v>474</v>
      </c>
      <c r="L58" s="88">
        <f>+L59+L60+L61</f>
        <v>33</v>
      </c>
      <c r="M58" s="33">
        <f t="shared" ref="M58:O58" si="89">+M59+M60+M61</f>
        <v>0</v>
      </c>
      <c r="N58" s="33">
        <f t="shared" si="89"/>
        <v>0</v>
      </c>
      <c r="O58" s="33">
        <f t="shared" si="89"/>
        <v>0</v>
      </c>
      <c r="P58" s="7">
        <f>SUM(L58:O58)</f>
        <v>33</v>
      </c>
      <c r="Q58" s="33">
        <f>+Q59+Q60+Q61</f>
        <v>0</v>
      </c>
      <c r="R58" s="33">
        <f t="shared" ref="R58" si="90">+R59+R60+R61</f>
        <v>0</v>
      </c>
      <c r="S58" s="33">
        <f t="shared" ref="S58" si="91">+S59+S60+S61</f>
        <v>0</v>
      </c>
      <c r="T58" s="33">
        <f t="shared" ref="T58" si="92">+T59+T60+T61</f>
        <v>0</v>
      </c>
      <c r="U58" s="7">
        <f>SUM(Q58:T58)</f>
        <v>0</v>
      </c>
      <c r="V58" s="33">
        <f>+V59+V60+V61</f>
        <v>0</v>
      </c>
      <c r="W58" s="33">
        <f t="shared" ref="W58" si="93">+W59+W60+W61</f>
        <v>0</v>
      </c>
      <c r="X58" s="33">
        <f t="shared" ref="X58" si="94">+X59+X60+X61</f>
        <v>0</v>
      </c>
      <c r="Y58" s="33">
        <f t="shared" ref="Y58" si="95">+Y59+Y60+Y61</f>
        <v>0</v>
      </c>
      <c r="Z58" s="7">
        <f>SUM(V58:Y58)</f>
        <v>0</v>
      </c>
      <c r="AA58" s="33">
        <f>SUM(P58+U58+Z58)</f>
        <v>33</v>
      </c>
      <c r="AB58" s="21">
        <f>SUM(AA58/K58)</f>
        <v>6.9620253164556958E-2</v>
      </c>
      <c r="AC58" s="6"/>
      <c r="AD58" s="39"/>
      <c r="AE58" s="29">
        <f>129+131+112+95</f>
        <v>467</v>
      </c>
    </row>
    <row r="59" spans="2:31" ht="51" x14ac:dyDescent="0.2">
      <c r="B59" s="24"/>
      <c r="C59" s="100"/>
      <c r="D59" s="100"/>
      <c r="E59" s="100"/>
      <c r="F59" s="46"/>
      <c r="G59" s="28" t="s">
        <v>68</v>
      </c>
      <c r="H59" s="5" t="s">
        <v>18</v>
      </c>
      <c r="I59" s="31">
        <v>220</v>
      </c>
      <c r="J59" s="31"/>
      <c r="K59" s="31">
        <f>+I59+J59</f>
        <v>220</v>
      </c>
      <c r="L59" s="89">
        <v>14</v>
      </c>
      <c r="M59" s="3"/>
      <c r="N59" s="3"/>
      <c r="O59" s="3"/>
      <c r="P59" s="3">
        <f>SUM(L59:O59)</f>
        <v>14</v>
      </c>
      <c r="Q59" s="3"/>
      <c r="R59" s="3"/>
      <c r="S59" s="3"/>
      <c r="T59" s="3"/>
      <c r="U59" s="3">
        <f>SUM(Q59:T59)</f>
        <v>0</v>
      </c>
      <c r="V59" s="3"/>
      <c r="W59" s="3"/>
      <c r="X59" s="3"/>
      <c r="Y59" s="3"/>
      <c r="Z59" s="3">
        <f>SUM(V59:Y59)</f>
        <v>0</v>
      </c>
      <c r="AA59" s="3">
        <f>SUM(P59+U59+Z59)</f>
        <v>14</v>
      </c>
      <c r="AB59" s="34">
        <f>SUM(AA59/K59)</f>
        <v>6.363636363636363E-2</v>
      </c>
      <c r="AC59" s="11"/>
      <c r="AD59" s="28" t="s">
        <v>104</v>
      </c>
    </row>
    <row r="60" spans="2:31" ht="38.25" x14ac:dyDescent="0.2">
      <c r="B60" s="24"/>
      <c r="C60" s="100"/>
      <c r="D60" s="100"/>
      <c r="E60" s="100"/>
      <c r="F60" s="46"/>
      <c r="G60" s="28" t="s">
        <v>65</v>
      </c>
      <c r="H60" s="5" t="s">
        <v>18</v>
      </c>
      <c r="I60" s="31">
        <v>87</v>
      </c>
      <c r="J60" s="31"/>
      <c r="K60" s="31">
        <f t="shared" ref="K60:K61" si="96">+I60+J60</f>
        <v>87</v>
      </c>
      <c r="L60" s="89">
        <v>5</v>
      </c>
      <c r="M60" s="3"/>
      <c r="N60" s="3"/>
      <c r="O60" s="3"/>
      <c r="P60" s="3">
        <f>SUM(L60:O60)</f>
        <v>5</v>
      </c>
      <c r="Q60" s="3"/>
      <c r="R60" s="3"/>
      <c r="S60" s="3"/>
      <c r="T60" s="3"/>
      <c r="U60" s="3">
        <f>SUM(Q60:T60)</f>
        <v>0</v>
      </c>
      <c r="V60" s="3"/>
      <c r="W60" s="3"/>
      <c r="X60" s="3"/>
      <c r="Y60" s="3"/>
      <c r="Z60" s="3">
        <f>SUM(V60:Y60)</f>
        <v>0</v>
      </c>
      <c r="AA60" s="3">
        <f>SUM(P60+U60+Z60)</f>
        <v>5</v>
      </c>
      <c r="AB60" s="34">
        <f>SUM(AA60/K60)</f>
        <v>5.7471264367816091E-2</v>
      </c>
      <c r="AC60" s="5"/>
      <c r="AD60" s="28" t="s">
        <v>105</v>
      </c>
    </row>
    <row r="61" spans="2:31" ht="89.25" x14ac:dyDescent="0.2">
      <c r="B61" s="24"/>
      <c r="C61" s="100"/>
      <c r="D61" s="100"/>
      <c r="E61" s="100"/>
      <c r="F61" s="47"/>
      <c r="G61" s="28" t="s">
        <v>66</v>
      </c>
      <c r="H61" s="5" t="s">
        <v>18</v>
      </c>
      <c r="I61" s="31">
        <v>167</v>
      </c>
      <c r="J61" s="31"/>
      <c r="K61" s="31">
        <f t="shared" si="96"/>
        <v>167</v>
      </c>
      <c r="L61" s="89">
        <v>14</v>
      </c>
      <c r="M61" s="3"/>
      <c r="N61" s="3"/>
      <c r="O61" s="3"/>
      <c r="P61" s="3">
        <f>SUM(L61:O61)</f>
        <v>14</v>
      </c>
      <c r="Q61" s="3"/>
      <c r="R61" s="3"/>
      <c r="S61" s="3"/>
      <c r="T61" s="3"/>
      <c r="U61" s="3">
        <f>SUM(Q61:T61)</f>
        <v>0</v>
      </c>
      <c r="V61" s="3"/>
      <c r="W61" s="3"/>
      <c r="X61" s="3"/>
      <c r="Y61" s="3"/>
      <c r="Z61" s="3">
        <f>SUM(V61:Y61)</f>
        <v>0</v>
      </c>
      <c r="AA61" s="3">
        <f>SUM(P61+U61+Z61)</f>
        <v>14</v>
      </c>
      <c r="AB61" s="34">
        <f>SUM(AA61/K61)</f>
        <v>8.3832335329341312E-2</v>
      </c>
      <c r="AC61" s="11"/>
      <c r="AD61" s="28" t="s">
        <v>106</v>
      </c>
    </row>
    <row r="62" spans="2:31" ht="30.75" customHeight="1" x14ac:dyDescent="0.2">
      <c r="B62" s="97" t="s">
        <v>92</v>
      </c>
      <c r="C62" s="98"/>
      <c r="D62" s="98"/>
      <c r="E62" s="98"/>
      <c r="F62" s="98"/>
      <c r="G62" s="98"/>
      <c r="H62" s="98"/>
      <c r="I62" s="98"/>
      <c r="J62" s="98"/>
      <c r="K62" s="98"/>
      <c r="L62" s="98"/>
      <c r="M62" s="98"/>
      <c r="N62" s="98"/>
      <c r="O62" s="98"/>
      <c r="P62" s="98"/>
      <c r="Q62" s="98"/>
      <c r="R62" s="98"/>
      <c r="S62" s="98"/>
      <c r="T62" s="98"/>
      <c r="U62" s="98"/>
      <c r="V62" s="98"/>
      <c r="W62" s="98"/>
      <c r="X62" s="98"/>
      <c r="Y62" s="98"/>
      <c r="Z62" s="98"/>
      <c r="AA62" s="98"/>
      <c r="AB62" s="98"/>
      <c r="AC62" s="98"/>
      <c r="AD62" s="99"/>
    </row>
    <row r="63" spans="2:31" x14ac:dyDescent="0.2">
      <c r="S63" s="52"/>
    </row>
    <row r="64" spans="2:31" x14ac:dyDescent="0.2">
      <c r="I64" s="61"/>
      <c r="J64" s="61"/>
      <c r="S64" s="52"/>
    </row>
    <row r="65" spans="9:29" x14ac:dyDescent="0.2">
      <c r="I65" s="61"/>
      <c r="J65" s="61"/>
      <c r="S65" s="52"/>
    </row>
    <row r="66" spans="9:29" x14ac:dyDescent="0.2">
      <c r="I66" s="61"/>
      <c r="J66" s="61"/>
      <c r="S66" s="52"/>
    </row>
    <row r="67" spans="9:29" x14ac:dyDescent="0.2">
      <c r="I67" s="61"/>
      <c r="J67" s="61"/>
      <c r="S67" s="52"/>
    </row>
    <row r="68" spans="9:29" ht="22.5" customHeight="1" x14ac:dyDescent="0.2">
      <c r="S68" s="52"/>
    </row>
    <row r="69" spans="9:29" ht="27.75" hidden="1" customHeight="1" x14ac:dyDescent="0.2">
      <c r="I69" s="77" t="e">
        <f>+#REF!+#REF!+#REF!+#REF!+#REF!+#REF!+#REF!+#REF!+#REF!+#REF!+#REF!+#REF!+#REF!+#REF!+#REF!+#REF!+#REF!+#REF!+#REF!+#REF!+#REF!+#REF!+#REF!+#REF!+#REF!+#REF!+I18+I27+I35+I38+I45+I49+I58+#REF!+#REF!+#REF!+#REF!+#REF!+#REF!+#REF!+#REF!+#REF!+#REF!+#REF!+#REF!+#REF!+#REF!+#REF!+#REF!+#REF!+#REF!+#REF!+#REF!+#REF!</f>
        <v>#REF!</v>
      </c>
      <c r="J69" s="77"/>
      <c r="K69" s="77" t="e">
        <f>+#REF!+#REF!+#REF!+#REF!+#REF!+#REF!+#REF!+#REF!+#REF!+#REF!+#REF!+#REF!+#REF!+#REF!+#REF!+#REF!+#REF!+#REF!+#REF!+#REF!+#REF!+#REF!+#REF!+#REF!+#REF!+#REF!+K18+K27+K35+K38+K45+K49+K58+#REF!+#REF!+#REF!+#REF!+#REF!+#REF!+#REF!+#REF!+#REF!+#REF!+#REF!+#REF!+#REF!+#REF!+#REF!+#REF!+#REF!+#REF!+#REF!+#REF!+#REF!</f>
        <v>#REF!</v>
      </c>
      <c r="L69" s="75" t="e">
        <f>+#REF!+#REF!+#REF!+#REF!+#REF!+#REF!+#REF!+#REF!+#REF!+#REF!+#REF!+#REF!+#REF!+#REF!+#REF!+#REF!+#REF!+#REF!+#REF!+#REF!+#REF!+#REF!+#REF!+#REF!+#REF!+#REF!+L18+L27+L35+L38+L45+L49+L58+#REF!+#REF!+#REF!+#REF!+#REF!+#REF!+#REF!+#REF!+#REF!+#REF!+#REF!+#REF!+#REF!+#REF!+#REF!+#REF!+#REF!+#REF!+#REF!+#REF!+#REF!</f>
        <v>#REF!</v>
      </c>
      <c r="M69" s="75" t="e">
        <f>+#REF!+#REF!+#REF!+#REF!+#REF!+#REF!+#REF!+#REF!+#REF!+#REF!+#REF!+#REF!+#REF!+#REF!+#REF!+#REF!+#REF!+#REF!+#REF!+#REF!+#REF!+#REF!+#REF!+#REF!+#REF!+#REF!+M18+M27+M35+M38+M45+M49+M58+#REF!+#REF!+#REF!+#REF!+#REF!+#REF!+#REF!+#REF!+#REF!+#REF!+#REF!+#REF!+#REF!+#REF!+#REF!+#REF!+#REF!+#REF!+#REF!+#REF!+#REF!</f>
        <v>#REF!</v>
      </c>
      <c r="N69" s="75" t="e">
        <f>+#REF!+#REF!+#REF!+#REF!+#REF!+#REF!+#REF!+#REF!+#REF!+#REF!+#REF!+#REF!+#REF!+#REF!+#REF!+#REF!+#REF!+#REF!+#REF!+#REF!+#REF!+#REF!+#REF!+#REF!+#REF!+#REF!+N18+N27+N35+N38+N45+N49+N58+#REF!+#REF!+#REF!+#REF!+#REF!+#REF!+#REF!+#REF!+#REF!+#REF!+#REF!+#REF!+#REF!+#REF!+#REF!+#REF!+#REF!+#REF!+#REF!+#REF!+#REF!</f>
        <v>#REF!</v>
      </c>
      <c r="O69" s="75" t="e">
        <f>+#REF!+#REF!+#REF!+#REF!+#REF!+#REF!+#REF!+#REF!+#REF!+#REF!+#REF!+#REF!+#REF!+#REF!+#REF!+#REF!+#REF!+#REF!+#REF!+#REF!+#REF!+#REF!+#REF!+#REF!+#REF!+#REF!+O18+O27+O35+O38+O45+O49+O58+#REF!+#REF!+#REF!+#REF!+#REF!+#REF!+#REF!+#REF!+#REF!+#REF!+#REF!+#REF!+#REF!+#REF!+#REF!+#REF!+#REF!+#REF!+#REF!+#REF!+#REF!</f>
        <v>#REF!</v>
      </c>
      <c r="P69" s="74" t="e">
        <f>+L69+M69+N69+O69</f>
        <v>#REF!</v>
      </c>
      <c r="Q69" s="75" t="e">
        <f>+#REF!+#REF!+#REF!+#REF!+#REF!+#REF!+#REF!+#REF!+#REF!+#REF!+#REF!+#REF!+#REF!+#REF!+#REF!+#REF!+#REF!+#REF!+#REF!+#REF!+#REF!+#REF!+#REF!+#REF!+#REF!+#REF!+Q18+Q27+Q35+Q38+Q45+Q49+Q58+#REF!+#REF!+#REF!+#REF!+#REF!+#REF!+#REF!+#REF!+#REF!+#REF!+#REF!+#REF!+#REF!+#REF!+#REF!+#REF!+#REF!+#REF!+#REF!+#REF!+#REF!</f>
        <v>#REF!</v>
      </c>
      <c r="R69" s="75" t="e">
        <f>+#REF!+#REF!+#REF!+#REF!+#REF!+#REF!+#REF!+#REF!+#REF!+#REF!+#REF!+#REF!+#REF!+#REF!+#REF!+#REF!+#REF!+#REF!+#REF!+#REF!+#REF!+#REF!+#REF!+#REF!+#REF!+#REF!+R18+R27+R35+R38+R45+R49+R58+#REF!+#REF!+#REF!+#REF!+#REF!+#REF!+#REF!+#REF!+#REF!+#REF!+#REF!+#REF!+#REF!+#REF!+#REF!+#REF!+#REF!+#REF!+#REF!+#REF!+#REF!</f>
        <v>#REF!</v>
      </c>
      <c r="S69" s="75" t="e">
        <f>+#REF!+#REF!+#REF!+#REF!+#REF!+#REF!+#REF!+#REF!+#REF!+#REF!+#REF!+#REF!+#REF!+#REF!+#REF!+#REF!+#REF!+#REF!+#REF!+#REF!+#REF!+#REF!+#REF!+#REF!+#REF!+#REF!+S18+S27+S35+S38+S45+S49+S58+#REF!+#REF!+#REF!+#REF!+#REF!+#REF!+#REF!+#REF!+#REF!+#REF!+#REF!+#REF!+#REF!+#REF!+#REF!+#REF!+#REF!+#REF!+#REF!+#REF!+#REF!</f>
        <v>#REF!</v>
      </c>
      <c r="T69" s="75" t="e">
        <f>+#REF!+#REF!+#REF!+#REF!+#REF!+#REF!+#REF!+#REF!+#REF!+#REF!+#REF!+#REF!+#REF!+#REF!+#REF!+#REF!+#REF!+#REF!+#REF!+#REF!+#REF!+#REF!+#REF!+#REF!+#REF!+#REF!+T18+T27+T35+T38+T45+T49+T58+#REF!+#REF!+#REF!+#REF!+#REF!+#REF!+#REF!+#REF!+#REF!+#REF!+#REF!+#REF!+#REF!+#REF!+#REF!+#REF!+#REF!+#REF!+#REF!+#REF!+#REF!</f>
        <v>#REF!</v>
      </c>
      <c r="U69" s="74" t="e">
        <f>+Q69+R69+S69+T69</f>
        <v>#REF!</v>
      </c>
      <c r="V69" s="75" t="e">
        <f>+#REF!+#REF!+#REF!+#REF!+#REF!+#REF!+#REF!+#REF!+#REF!+#REF!+#REF!+#REF!+#REF!+#REF!+#REF!+#REF!+#REF!+#REF!+#REF!+#REF!+#REF!+#REF!+#REF!+#REF!+#REF!+#REF!+V18+V27+V35+V38+V45+V49+V58+#REF!+#REF!+#REF!+#REF!+#REF!+#REF!+#REF!+#REF!+#REF!+#REF!+#REF!+#REF!+#REF!+#REF!+#REF!+#REF!+#REF!+#REF!+#REF!+#REF!+#REF!</f>
        <v>#REF!</v>
      </c>
      <c r="W69" s="75" t="e">
        <f>+#REF!+#REF!+#REF!+#REF!+#REF!+#REF!+#REF!+#REF!+#REF!+#REF!+#REF!+#REF!+#REF!+#REF!+#REF!+#REF!+#REF!+#REF!+#REF!+#REF!+#REF!+#REF!+#REF!+#REF!+#REF!+#REF!+W18+W27+W35+W38+W45+W49+W58+#REF!+#REF!+#REF!+#REF!+#REF!+#REF!+#REF!+#REF!+#REF!+#REF!+#REF!+#REF!+#REF!+#REF!+#REF!+#REF!+#REF!+#REF!+#REF!+#REF!+#REF!</f>
        <v>#REF!</v>
      </c>
      <c r="X69" s="75" t="e">
        <f>+#REF!+#REF!+#REF!+#REF!+#REF!+#REF!+#REF!+#REF!+#REF!+#REF!+#REF!+#REF!+#REF!+#REF!+#REF!+#REF!+#REF!+#REF!+#REF!+#REF!+#REF!+#REF!+#REF!+#REF!+#REF!+#REF!+X18+X27+X35+X38+X45+X49+X58+#REF!+#REF!+#REF!+#REF!+#REF!+#REF!+#REF!+#REF!+#REF!+#REF!+#REF!+#REF!+#REF!+#REF!+#REF!+#REF!+#REF!+#REF!+#REF!+#REF!+#REF!</f>
        <v>#REF!</v>
      </c>
      <c r="Y69" s="75" t="e">
        <f>+#REF!+#REF!+#REF!+#REF!+#REF!+#REF!+#REF!+#REF!+#REF!+#REF!+#REF!+#REF!+#REF!+#REF!+#REF!+#REF!+#REF!+#REF!+#REF!+#REF!+#REF!+#REF!+#REF!+#REF!+#REF!+#REF!+Y18+Y27+Y35+Y38+Y45+Y49+Y58+#REF!+#REF!+#REF!+#REF!+#REF!+#REF!+#REF!+#REF!+#REF!+#REF!+#REF!+#REF!+#REF!+#REF!+#REF!+#REF!+#REF!+#REF!+#REF!+#REF!+#REF!</f>
        <v>#REF!</v>
      </c>
      <c r="Z69" s="74" t="e">
        <f>+V69+W69+X69+Y69</f>
        <v>#REF!</v>
      </c>
      <c r="AA69" s="74" t="e">
        <f>+P69+U69+Z69</f>
        <v>#REF!</v>
      </c>
      <c r="AB69" s="76" t="e">
        <f>+AA69/K69</f>
        <v>#REF!</v>
      </c>
      <c r="AC69" s="73" t="e">
        <f>+#REF!</f>
        <v>#REF!</v>
      </c>
    </row>
    <row r="70" spans="9:29" x14ac:dyDescent="0.2">
      <c r="I70" s="61"/>
      <c r="J70" s="61"/>
      <c r="K70" s="61"/>
      <c r="P70" s="63"/>
      <c r="Q70" s="61"/>
      <c r="S70" s="52"/>
    </row>
    <row r="71" spans="9:29" x14ac:dyDescent="0.2">
      <c r="Q71" s="61"/>
      <c r="S71" s="52"/>
      <c r="U71" s="61"/>
      <c r="W71" s="61"/>
      <c r="X71" s="61"/>
    </row>
    <row r="72" spans="9:29" x14ac:dyDescent="0.2">
      <c r="M72" s="61"/>
      <c r="S72" s="52"/>
    </row>
    <row r="73" spans="9:29" x14ac:dyDescent="0.2">
      <c r="Q73" s="53" t="s">
        <v>71</v>
      </c>
      <c r="S73" s="64"/>
    </row>
  </sheetData>
  <mergeCells count="74">
    <mergeCell ref="C44:E44"/>
    <mergeCell ref="C45:E45"/>
    <mergeCell ref="C46:E46"/>
    <mergeCell ref="B39:AC39"/>
    <mergeCell ref="C15:E15"/>
    <mergeCell ref="C22:E22"/>
    <mergeCell ref="C14:AD14"/>
    <mergeCell ref="B11:AC11"/>
    <mergeCell ref="C27:E27"/>
    <mergeCell ref="B7:AD7"/>
    <mergeCell ref="B8:E8"/>
    <mergeCell ref="F9:AD9"/>
    <mergeCell ref="F8:AD8"/>
    <mergeCell ref="F10:AD10"/>
    <mergeCell ref="B10:E10"/>
    <mergeCell ref="B9:E9"/>
    <mergeCell ref="C33:E33"/>
    <mergeCell ref="C30:E30"/>
    <mergeCell ref="B12:E12"/>
    <mergeCell ref="C19:E19"/>
    <mergeCell ref="C28:E28"/>
    <mergeCell ref="C20:E20"/>
    <mergeCell ref="C17:E17"/>
    <mergeCell ref="B13:E13"/>
    <mergeCell ref="B16:H16"/>
    <mergeCell ref="D26:AD26"/>
    <mergeCell ref="C24:E24"/>
    <mergeCell ref="B25:AC25"/>
    <mergeCell ref="B26:C26"/>
    <mergeCell ref="C23:E23"/>
    <mergeCell ref="F12:AD12"/>
    <mergeCell ref="F13:AD13"/>
    <mergeCell ref="B21:AC21"/>
    <mergeCell ref="C31:E31"/>
    <mergeCell ref="C29:E29"/>
    <mergeCell ref="B34:AC34"/>
    <mergeCell ref="B53:E53"/>
    <mergeCell ref="B52:AC52"/>
    <mergeCell ref="C32:E32"/>
    <mergeCell ref="C43:E43"/>
    <mergeCell ref="C49:E49"/>
    <mergeCell ref="F41:AD41"/>
    <mergeCell ref="C37:E37"/>
    <mergeCell ref="C42:AD42"/>
    <mergeCell ref="C36:E36"/>
    <mergeCell ref="B41:E41"/>
    <mergeCell ref="F40:AD40"/>
    <mergeCell ref="C51:E51"/>
    <mergeCell ref="B1:AD1"/>
    <mergeCell ref="B4:D4"/>
    <mergeCell ref="E5:AD5"/>
    <mergeCell ref="E6:AD6"/>
    <mergeCell ref="B6:D6"/>
    <mergeCell ref="B2:AD2"/>
    <mergeCell ref="B3:D3"/>
    <mergeCell ref="B5:D5"/>
    <mergeCell ref="E3:AD3"/>
    <mergeCell ref="E4:AD4"/>
    <mergeCell ref="B62:AD62"/>
    <mergeCell ref="C38:E38"/>
    <mergeCell ref="B40:E40"/>
    <mergeCell ref="C48:E48"/>
    <mergeCell ref="C59:E59"/>
    <mergeCell ref="C58:E58"/>
    <mergeCell ref="C60:E60"/>
    <mergeCell ref="C47:E47"/>
    <mergeCell ref="F53:AD53"/>
    <mergeCell ref="C50:E50"/>
    <mergeCell ref="C61:E61"/>
    <mergeCell ref="F54:AD54"/>
    <mergeCell ref="C55:AD55"/>
    <mergeCell ref="C56:E56"/>
    <mergeCell ref="B54:E54"/>
    <mergeCell ref="C57:E57"/>
  </mergeCells>
  <printOptions horizontalCentered="1"/>
  <pageMargins left="0" right="0" top="0.39370078740157483" bottom="0.39370078740157483" header="0.39370078740157483" footer="0.39370078740157483"/>
  <pageSetup scale="44" orientation="landscape" r:id="rId1"/>
  <headerFooter>
    <oddFooter>&amp;C&amp;9PLAN OPERATIVO ANUAL, 2026
&amp;P</oddFooter>
  </headerFooter>
  <rowBreaks count="2" manualBreakCount="2">
    <brk id="24" min="1" max="29" man="1"/>
    <brk id="51" min="1" max="2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EJECUCION</vt:lpstr>
      <vt:lpstr>EJECUCION!Área_de_impresión</vt:lpstr>
      <vt:lpstr>EJECUCION!Títulos_a_imprimir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Garcia</dc:creator>
  <cp:lastModifiedBy>Cristian Josué López Barera</cp:lastModifiedBy>
  <cp:lastPrinted>2026-02-02T18:51:41Z</cp:lastPrinted>
  <dcterms:created xsi:type="dcterms:W3CDTF">2019-01-08T14:24:40Z</dcterms:created>
  <dcterms:modified xsi:type="dcterms:W3CDTF">2026-02-02T18:51:42Z</dcterms:modified>
</cp:coreProperties>
</file>