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pacay\Desktop\Gustavo 2026\Información Pública\"/>
    </mc:Choice>
  </mc:AlternateContent>
  <bookViews>
    <workbookView xWindow="0" yWindow="0" windowWidth="38400" windowHeight="17610"/>
  </bookViews>
  <sheets>
    <sheet name="Ejecucion" sheetId="1" r:id="rId1"/>
  </sheets>
  <definedNames>
    <definedName name="_xlnm.Print_Area" localSheetId="0">Ejecucion!$A$9:$AD$46</definedName>
    <definedName name="_xlnm.Print_Titles" localSheetId="0">Ejecucion!$24:$24</definedName>
  </definedNames>
  <calcPr calcId="162913"/>
  <extLst>
    <ext uri="GoogleSheetsCustomDataVersion2">
      <go:sheetsCustomData xmlns:go="http://customooxmlschemas.google.com/" r:id="rId5" roundtripDataChecksum="UE0pLz/7iCybjZ2ajK4UzPhCXebHzw94wr1jKeg4B6E="/>
    </ext>
  </extLst>
</workbook>
</file>

<file path=xl/calcChain.xml><?xml version="1.0" encoding="utf-8"?>
<calcChain xmlns="http://schemas.openxmlformats.org/spreadsheetml/2006/main">
  <c r="R33" i="1" l="1"/>
  <c r="Z45" i="1" l="1"/>
  <c r="U45" i="1"/>
  <c r="P45" i="1"/>
  <c r="J45" i="1"/>
  <c r="K45" i="1" s="1"/>
  <c r="Z44" i="1"/>
  <c r="U44" i="1"/>
  <c r="AA44" i="1" s="1"/>
  <c r="AB44" i="1" s="1"/>
  <c r="P44" i="1"/>
  <c r="K44" i="1"/>
  <c r="J44" i="1"/>
  <c r="Z43" i="1"/>
  <c r="U43" i="1"/>
  <c r="P43" i="1"/>
  <c r="J43" i="1"/>
  <c r="K43" i="1" s="1"/>
  <c r="Z42" i="1"/>
  <c r="U42" i="1"/>
  <c r="AA42" i="1" s="1"/>
  <c r="AB42" i="1" s="1"/>
  <c r="P42" i="1"/>
  <c r="K42" i="1"/>
  <c r="J42" i="1"/>
  <c r="Z41" i="1"/>
  <c r="T41" i="1"/>
  <c r="S41" i="1"/>
  <c r="R41" i="1"/>
  <c r="Q41" i="1"/>
  <c r="O41" i="1"/>
  <c r="N41" i="1"/>
  <c r="N25" i="1" s="1"/>
  <c r="M41" i="1"/>
  <c r="L41" i="1"/>
  <c r="Z40" i="1"/>
  <c r="U40" i="1"/>
  <c r="P40" i="1"/>
  <c r="K40" i="1"/>
  <c r="Z39" i="1"/>
  <c r="U39" i="1"/>
  <c r="AA39" i="1" s="1"/>
  <c r="AB39" i="1" s="1"/>
  <c r="P39" i="1"/>
  <c r="K39" i="1"/>
  <c r="J39" i="1"/>
  <c r="Z38" i="1"/>
  <c r="U38" i="1"/>
  <c r="P38" i="1"/>
  <c r="J38" i="1"/>
  <c r="K38" i="1" s="1"/>
  <c r="K36" i="1" s="1"/>
  <c r="Z37" i="1"/>
  <c r="U37" i="1"/>
  <c r="AA37" i="1" s="1"/>
  <c r="AB37" i="1" s="1"/>
  <c r="P37" i="1"/>
  <c r="K37" i="1"/>
  <c r="Z36" i="1"/>
  <c r="T36" i="1"/>
  <c r="S36" i="1"/>
  <c r="R36" i="1"/>
  <c r="Q36" i="1"/>
  <c r="O36" i="1"/>
  <c r="N36" i="1"/>
  <c r="M36" i="1"/>
  <c r="M25" i="1" s="1"/>
  <c r="L36" i="1"/>
  <c r="Z35" i="1"/>
  <c r="U35" i="1"/>
  <c r="P35" i="1"/>
  <c r="AA35" i="1" s="1"/>
  <c r="J35" i="1"/>
  <c r="K35" i="1" s="1"/>
  <c r="Z34" i="1"/>
  <c r="U34" i="1"/>
  <c r="P34" i="1"/>
  <c r="K34" i="1"/>
  <c r="J34" i="1"/>
  <c r="Z33" i="1"/>
  <c r="U33" i="1"/>
  <c r="P33" i="1"/>
  <c r="AA33" i="1" s="1"/>
  <c r="J33" i="1"/>
  <c r="K33" i="1" s="1"/>
  <c r="Z32" i="1"/>
  <c r="T32" i="1"/>
  <c r="S32" i="1"/>
  <c r="R32" i="1"/>
  <c r="Q32" i="1"/>
  <c r="O32" i="1"/>
  <c r="N32" i="1"/>
  <c r="M32" i="1"/>
  <c r="L32" i="1"/>
  <c r="P32" i="1" s="1"/>
  <c r="Z31" i="1"/>
  <c r="U31" i="1"/>
  <c r="AA31" i="1" s="1"/>
  <c r="P31" i="1"/>
  <c r="K31" i="1"/>
  <c r="Z30" i="1"/>
  <c r="U30" i="1"/>
  <c r="P30" i="1"/>
  <c r="AA30" i="1" s="1"/>
  <c r="K30" i="1"/>
  <c r="Z29" i="1"/>
  <c r="U29" i="1"/>
  <c r="AA29" i="1" s="1"/>
  <c r="P29" i="1"/>
  <c r="K29" i="1"/>
  <c r="Z28" i="1"/>
  <c r="U28" i="1"/>
  <c r="P28" i="1"/>
  <c r="K28" i="1"/>
  <c r="Z27" i="1"/>
  <c r="U27" i="1"/>
  <c r="P27" i="1"/>
  <c r="AA27" i="1" s="1"/>
  <c r="J27" i="1"/>
  <c r="K27" i="1" s="1"/>
  <c r="K26" i="1" s="1"/>
  <c r="Z26" i="1"/>
  <c r="T26" i="1"/>
  <c r="S26" i="1"/>
  <c r="R26" i="1"/>
  <c r="Q26" i="1"/>
  <c r="O26" i="1"/>
  <c r="N26" i="1"/>
  <c r="M26" i="1"/>
  <c r="L26" i="1"/>
  <c r="P26" i="1" s="1"/>
  <c r="J26" i="1"/>
  <c r="AC25" i="1"/>
  <c r="Z25" i="1"/>
  <c r="O25" i="1"/>
  <c r="L25" i="1"/>
  <c r="P25" i="1" s="1"/>
  <c r="I25" i="1"/>
  <c r="AA34" i="1" l="1"/>
  <c r="AB34" i="1" s="1"/>
  <c r="U32" i="1"/>
  <c r="AA32" i="1" s="1"/>
  <c r="AB32" i="1" s="1"/>
  <c r="AA43" i="1"/>
  <c r="AB43" i="1" s="1"/>
  <c r="AA38" i="1"/>
  <c r="AB38" i="1" s="1"/>
  <c r="U41" i="1"/>
  <c r="AA40" i="1"/>
  <c r="AB40" i="1" s="1"/>
  <c r="S25" i="1"/>
  <c r="AA45" i="1"/>
  <c r="AB45" i="1" s="1"/>
  <c r="R25" i="1"/>
  <c r="U26" i="1"/>
  <c r="AA26" i="1" s="1"/>
  <c r="Q25" i="1"/>
  <c r="AA28" i="1"/>
  <c r="K32" i="1"/>
  <c r="AB35" i="1"/>
  <c r="AB33" i="1"/>
  <c r="J25" i="1"/>
  <c r="K41" i="1"/>
  <c r="AE26" i="1" s="1"/>
  <c r="U36" i="1"/>
  <c r="J41" i="1"/>
  <c r="J36" i="1"/>
  <c r="T25" i="1"/>
  <c r="P41" i="1"/>
  <c r="J32" i="1"/>
  <c r="P36" i="1"/>
  <c r="AA41" i="1" l="1"/>
  <c r="AB41" i="1" s="1"/>
  <c r="U25" i="1"/>
  <c r="AA25" i="1" s="1"/>
  <c r="AA36" i="1"/>
  <c r="AB36" i="1" s="1"/>
  <c r="K25" i="1"/>
  <c r="AB25" i="1" l="1"/>
</calcChain>
</file>

<file path=xl/comments1.xml><?xml version="1.0" encoding="utf-8"?>
<comments xmlns="http://schemas.openxmlformats.org/spreadsheetml/2006/main">
  <authors>
    <author/>
  </authors>
  <commentList>
    <comment ref="F26" authorId="0" shapeId="0">
      <text>
        <r>
          <rPr>
            <sz val="11"/>
            <color theme="1"/>
            <rFont val="Calibri"/>
            <family val="2"/>
            <scheme val="minor"/>
          </rPr>
          <t>======
ID#AAAB6ydZ7Ls
Marvin Antonio Lemen Ortiz    (2026-04-06 21:43:22)
014-002-0001 debito DISERCOMI</t>
        </r>
      </text>
    </comment>
    <comment ref="J26" authorId="0" shapeId="0">
      <text>
        <r>
          <rPr>
            <sz val="11"/>
            <color theme="1"/>
            <rFont val="Calibri"/>
            <family val="2"/>
            <scheme val="minor"/>
          </rPr>
          <t>======
ID#AAAB6ydZ7Lo
Yadira Galindo    (2026-05-21 18:23:01)
Se eliminaron las metas completamente por tratarse de presupuesto de DISERCOMI</t>
        </r>
      </text>
    </comment>
    <comment ref="F32" authorId="0" shapeId="0">
      <text>
        <r>
          <rPr>
            <sz val="11"/>
            <color theme="1"/>
            <rFont val="Calibri"/>
            <family val="2"/>
            <scheme val="minor"/>
          </rPr>
          <t>======
ID#AAAB6ydZ7Lw
Marvin Antonio Lemen Ortiz    (2026-04-06 21:43:22)
0104-002-0003 Vero</t>
        </r>
      </text>
    </comment>
    <comment ref="F36" authorId="0" shapeId="0">
      <text>
        <r>
          <rPr>
            <sz val="11"/>
            <color theme="1"/>
            <rFont val="Calibri"/>
            <family val="2"/>
            <scheme val="minor"/>
          </rPr>
          <t>======
ID#AAAB6ydZ7L0
Marvin Antonio Lemen Ortiz    (2026-04-06 21:43:22)
014-002-0004
Luis Carlos</t>
        </r>
      </text>
    </comment>
    <comment ref="F41" authorId="0" shapeId="0">
      <text>
        <r>
          <rPr>
            <sz val="11"/>
            <color theme="1"/>
            <rFont val="Calibri"/>
            <family val="2"/>
            <scheme val="minor"/>
          </rPr>
          <t>======
ID#AAAB6ydZ7L4
Marvin Antonio Lemen Ortiz    (2026-04-06 21:43:22)
014-002-0012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m3ZfXevrswEQrcYUKMKZ0YqAEQw=="/>
    </ext>
  </extLst>
</comments>
</file>

<file path=xl/sharedStrings.xml><?xml version="1.0" encoding="utf-8"?>
<sst xmlns="http://schemas.openxmlformats.org/spreadsheetml/2006/main" count="113" uniqueCount="93">
  <si>
    <t xml:space="preserve">        MINISTERIO DE ECONOMÍA 
MATRIZ DE PLANIFICACIÓN, POA 2026</t>
  </si>
  <si>
    <t xml:space="preserve">SEGUIMIENTO MENSUAL Y CUATRIMESTRAL DE EJECUCIÓN DE METAS FÍSICAS 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</si>
  <si>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</si>
  <si>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</si>
  <si>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</si>
  <si>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</si>
  <si>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</si>
  <si>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</si>
  <si>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</si>
  <si>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r>
      <rPr>
        <b/>
        <i/>
        <sz val="10"/>
        <color theme="1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i/>
        <sz val="7"/>
        <color theme="1"/>
        <rFont val="Times New Roman"/>
        <family val="1"/>
      </rPr>
      <t xml:space="preserve">
</t>
    </r>
  </si>
  <si>
    <r>
      <rPr>
        <b/>
        <sz val="14"/>
        <color theme="0"/>
        <rFont val="Times New Roman"/>
        <family val="1"/>
      </rPr>
      <t>PROGRAMA 12: PROMOCIÓN DE LA INVERSIÓN Y COMPETENCIA</t>
    </r>
    <r>
      <rPr>
        <b/>
        <sz val="14"/>
        <color theme="0"/>
        <rFont val="Candara"/>
        <family val="2"/>
      </rPr>
      <t xml:space="preserve"> </t>
    </r>
  </si>
  <si>
    <t xml:space="preserve">OBJETIVO OPERATIVO </t>
  </si>
  <si>
    <t xml:space="preserve"> Promover la competitividad y mejorar los niveles de productividad a nivel nacional. </t>
  </si>
  <si>
    <t xml:space="preserve">RESULTADO INSTITUCIONAL </t>
  </si>
  <si>
    <t>Para el 2025, se ha incrementado en US$ 333.55 millones el flujo de inversión extranjera directa al país,  por la mejora por la mejora de la competitividad y  clima de negocios a nivel nacional. (Línea base de US$ 1,261.80 millones en 2021 a US$ 1,595.35 millones en 2025).</t>
  </si>
  <si>
    <t xml:space="preserve">INDICADOR </t>
  </si>
  <si>
    <t>Tasa de crecimiento de la  Inversión Extranjera Directa</t>
  </si>
  <si>
    <t>PROGRAMA NACIONAL DE COMPETITIVIDAD</t>
  </si>
  <si>
    <t xml:space="preserve">Actividad </t>
  </si>
  <si>
    <t>Servicios de Análisis, Diagnósticos y Proyectos para mejorar la Inversión y Competitividad .</t>
  </si>
  <si>
    <t xml:space="preserve">Acción </t>
  </si>
  <si>
    <t xml:space="preserve">Programa nacional participativo, facilitador de los esfuerzos y alianzas interinstitucionales entre sectores de la sociedad, públicos y privados, para hacer de Guatemala un país competitivo, que genere inversión contribuyendo a su desarrollo integral y sostenible, así como a la prosperidad de sus habitantes. </t>
  </si>
  <si>
    <t xml:space="preserve">ODS 8:Prioridad 4  Metas Estratégicas de Desarrollo 
</t>
  </si>
  <si>
    <t>Promover el crecimiento económico sostenido, inclusivo y sostenible, el empleo pleno y productivo y el trabajo decente para todos.
Empleo e inversión :MED 6 :En 2032 el crecimiento del PIB real ha sido paulatino y sostenido, hasta alcanzar una tasa no menor del 5.4% a 2032: a) Rango entre 3.4 y 4.4% en el quinquenio 2015-2020 b) Rango entre 4.4 y 5.4% en el quinquenio 2021-2025 . c) No menor del 5.4% en los siguientes años, hasta llegar a 2032.</t>
  </si>
  <si>
    <t>EJECUCIÓN MENSUAL, CUATRIMESTRAL Y ANUAL,  POA 2026</t>
  </si>
  <si>
    <t>No.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</si>
  <si>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</si>
  <si>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</si>
  <si>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</si>
  <si>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</si>
  <si>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</si>
  <si>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>MODIFICADO</t>
  </si>
  <si>
    <t xml:space="preserve">META VIGENTE  </t>
  </si>
  <si>
    <t xml:space="preserve">Enero  </t>
  </si>
  <si>
    <t>Febrero</t>
  </si>
  <si>
    <t xml:space="preserve">Mar </t>
  </si>
  <si>
    <t xml:space="preserve">Abr </t>
  </si>
  <si>
    <r>
      <rPr>
        <b/>
        <sz val="10"/>
        <color rgb="FF000000"/>
        <rFont val="Times New Roman"/>
        <family val="1"/>
      </rPr>
      <t xml:space="preserve">AVANCE FÍSICO 1ER. </t>
    </r>
    <r>
      <rPr>
        <b/>
        <sz val="9"/>
        <color rgb="FF000000"/>
        <rFont val="Times New Roman"/>
        <family val="1"/>
      </rPr>
      <t xml:space="preserve">CUATRIMESTRE </t>
    </r>
  </si>
  <si>
    <t xml:space="preserve">May </t>
  </si>
  <si>
    <t xml:space="preserve">Jun </t>
  </si>
  <si>
    <t xml:space="preserve">Jul </t>
  </si>
  <si>
    <t xml:space="preserve">Ago </t>
  </si>
  <si>
    <r>
      <rPr>
        <b/>
        <sz val="10"/>
        <color rgb="FF000000"/>
        <rFont val="Times New Roman"/>
        <family val="1"/>
      </rPr>
      <t xml:space="preserve">AVANCE FÍSICO 2DO. </t>
    </r>
    <r>
      <rPr>
        <b/>
        <sz val="9"/>
        <color rgb="FF000000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</si>
  <si>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</si>
  <si>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</si>
  <si>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</si>
  <si>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</si>
  <si>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rPr>
        <b/>
        <sz val="10"/>
        <color rgb="FF000000"/>
        <rFont val="Times New Roman"/>
        <family val="1"/>
      </rPr>
      <t xml:space="preserve">AVANCE FÍSICO 3ER. </t>
    </r>
    <r>
      <rPr>
        <b/>
        <sz val="9"/>
        <color rgb="FF000000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</si>
  <si>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</si>
  <si>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</si>
  <si>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>PRESUPUESTO VIGENTE 2026     EN  Q.</t>
  </si>
  <si>
    <t xml:space="preserve">INFORMACIÓN RELEVANTE/ALERTAS/ PROBLEMAS </t>
  </si>
  <si>
    <t xml:space="preserve">Entidades beneficiadas con asistencia técnica para la mejora de la productividad y competitividad 
</t>
  </si>
  <si>
    <t xml:space="preserve">Entidad </t>
  </si>
  <si>
    <t xml:space="preserve">% DE EJECUCIÓN
</t>
  </si>
  <si>
    <t>Entidades asesoradas para el fomento y atracción de inversión y reinversión al país</t>
  </si>
  <si>
    <t>Identificación y contacto de potenciales inversionistas</t>
  </si>
  <si>
    <t>Seguimiento  a potenciales inversionistas,  generación de agendas  hechas a la medida y acompañamiento durante la visita en el País.</t>
  </si>
  <si>
    <t xml:space="preserve">Acompañamiento a los inversionistas extranjeros durante el  proceso de instalación de proyectos </t>
  </si>
  <si>
    <t xml:space="preserve">Acompañamiento a las empresas en sus procesos de  reinversión en el país </t>
  </si>
  <si>
    <t>Divulgación de información durante los eventos de promoción  para la atracción de inversión o reinversión</t>
  </si>
  <si>
    <t xml:space="preserve">Entidades beneficiadas con propuestas de proyectos y / o automatización de sus procesos para la mejora del sector productivo o la mejora en el clima de negocios  </t>
  </si>
  <si>
    <t>Documentación, actualización, simplificación  o automatización de trámites y/o procesos administrativos  que impacte el clima de negocios, la inversión y la competitividad</t>
  </si>
  <si>
    <t>Eventos de difusión que apoyen la mejora del clima de negocios en Guatemala</t>
  </si>
  <si>
    <t xml:space="preserve">Elaboración o análisis de propuestas de iniciativas de ley, reglamentos, manuales y/o convenios enfocados a la mejora en el clima de negocios </t>
  </si>
  <si>
    <t xml:space="preserve">Entidades beneficiadas con la implementación de un sistema marco de productividad y competitividad para beneficio de sectores productivos </t>
  </si>
  <si>
    <t xml:space="preserve">Identificar y analizar brechas de competitividad y  proponer acciones que apoyen la reducción de las mismas </t>
  </si>
  <si>
    <t xml:space="preserve">Eventos  que apoyen la mejora de la competitividad en Guatemala </t>
  </si>
  <si>
    <t>Acciones que fomenten la competitividad en territorios que tengan mayor potencial para el desarrollo económico y el incremento de la productividad</t>
  </si>
  <si>
    <t xml:space="preserve">Generación de información  relevante de apoyo a actores y sectores productivos </t>
  </si>
  <si>
    <t xml:space="preserve">Entidades beneficiadas con acciones para la mejora de la productividad, innovación, desarrollo empresarial y/o clima de negocios </t>
  </si>
  <si>
    <t>Elaboración  de estudios o documentos que fomenten la  competitividad, las capacidades estratégicas y la inclusión financiera  de sectores productivos en Guatemala.</t>
  </si>
  <si>
    <t xml:space="preserve">Atención a potenciales empresas para el desarrollo empresarial </t>
  </si>
  <si>
    <t>Entidades nacionales beneficiadas con divulgación de herramientas económicas para el desarrollo empresarial</t>
  </si>
  <si>
    <t>Asesoría técnica en trámites o procesos administrativos para el apoyo en el fortalecimiento de la productividad, competitividad y clima de negocios</t>
  </si>
  <si>
    <t xml:space="preserve"> PRESUPUESTO APROBADO SEGÚN DECRETO 36-2024 LEY DE PRESUPUESTO GENERAL DE INGRESOS Y EGRESOS DEL ESTADO DEL EJERCICIO FISCAL 2025,  VIGENTE PARA EL 2026</t>
  </si>
  <si>
    <t xml:space="preserve">  </t>
  </si>
  <si>
    <t xml:space="preserve">ENTIDAD:                                                    </t>
  </si>
  <si>
    <t>MINISTERIO DE ECONOMÍA, UNIDAD EJECUTORA 108 PROGRAMA NACIONAL DE COMPETITIVIDAD</t>
  </si>
  <si>
    <t xml:space="preserve">DIRECCIÓN:                                                </t>
  </si>
  <si>
    <t>13 CALLE 3-40 ZONA 10, EDIFICIO ATLANTIS, NIVEL 3 OFICINA 302, CIUDAD DE GUATEMALA</t>
  </si>
  <si>
    <t xml:space="preserve">HORARIO DE ATENCIÓN:                          </t>
  </si>
  <si>
    <t>08:00AM A  04:00PM</t>
  </si>
  <si>
    <t xml:space="preserve">TELÉFONO:                                                 </t>
  </si>
  <si>
    <t>2421-2464</t>
  </si>
  <si>
    <t xml:space="preserve">DIRECTOR EJECUTIVO EN FUNCIONES:                                                  </t>
  </si>
  <si>
    <t>HILDA LUCRECIA MARTÍNEZ DUARTE</t>
  </si>
  <si>
    <t xml:space="preserve">ENCARGADO DE ACTUALIZACIÓN:            </t>
  </si>
  <si>
    <t>INGRID LORENA CALDERON BROMCY DE AVILA</t>
  </si>
  <si>
    <t xml:space="preserve">FECHA DE ACTUALIZACIÓN:                       </t>
  </si>
  <si>
    <t xml:space="preserve">CORRESPONDE AL MES DE:                      </t>
  </si>
  <si>
    <t>JULIO 2026</t>
  </si>
  <si>
    <t>6 DE 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</si>
</sst>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30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4"/>
      <color theme="0"/>
      <name val="Times New Roman"/>
      <family val="1"/>
    </font>
    <font>
      <sz val="11"/>
      <name val="Calibri"/>
      <family val="2"/>
    </font>
    <font>
      <b/>
      <sz val="14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i/>
      <sz val="7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i/>
      <sz val="11"/>
      <color theme="1"/>
      <name val="Candara"/>
      <family val="2"/>
    </font>
    <font>
      <b/>
      <sz val="10"/>
      <color rgb="FF000000"/>
      <name val="Times New Roman"/>
      <family val="1"/>
    </font>
    <font>
      <b/>
      <sz val="11"/>
      <color rgb="FF000000"/>
      <name val="Candara"/>
      <family val="2"/>
    </font>
    <font>
      <b/>
      <i/>
      <sz val="10"/>
      <color theme="0"/>
      <name val="Candara"/>
      <family val="2"/>
    </font>
    <font>
      <b/>
      <i/>
      <sz val="10"/>
      <color theme="0"/>
      <name val="Times New Roman"/>
      <family val="1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FFFFFF"/>
      <name val="Times New Roman"/>
      <family val="1"/>
    </font>
    <font>
      <b/>
      <sz val="14"/>
      <color theme="0"/>
      <name val="Candara"/>
      <family val="2"/>
    </font>
    <font>
      <b/>
      <sz val="9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rgb="FF2F5496"/>
        <bgColor rgb="FF2F5496"/>
      </patternFill>
    </fill>
    <fill>
      <patternFill patternType="solid">
        <fgColor rgb="FF7B7B7B"/>
        <bgColor rgb="FF7B7B7B"/>
      </patternFill>
    </fill>
    <fill>
      <patternFill patternType="solid">
        <fgColor rgb="FFD6DCE4"/>
        <bgColor rgb="FFD6DCE4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B4C6E7"/>
        <bgColor rgb="FFB4C6E7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 applyFont="1" applyAlignment="1"/>
    <xf numFmtId="0" fontId="1" fillId="0" borderId="0" xfId="0" applyFont="1"/>
    <xf numFmtId="0" fontId="1" fillId="3" borderId="4" xfId="0" applyFont="1" applyFill="1" applyBorder="1"/>
    <xf numFmtId="0" fontId="1" fillId="5" borderId="4" xfId="0" applyFont="1" applyFill="1" applyBorder="1"/>
    <xf numFmtId="0" fontId="11" fillId="7" borderId="9" xfId="0" applyFont="1" applyFill="1" applyBorder="1" applyAlignment="1">
      <alignment horizontal="left" vertical="center" wrapText="1"/>
    </xf>
    <xf numFmtId="0" fontId="1" fillId="2" borderId="4" xfId="0" applyFont="1" applyFill="1" applyBorder="1"/>
    <xf numFmtId="0" fontId="13" fillId="2" borderId="9" xfId="0" applyFont="1" applyFill="1" applyBorder="1" applyAlignment="1">
      <alignment vertical="center" wrapText="1"/>
    </xf>
    <xf numFmtId="0" fontId="12" fillId="9" borderId="9" xfId="0" applyFont="1" applyFill="1" applyBorder="1" applyAlignment="1">
      <alignment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3" borderId="9" xfId="0" applyFont="1" applyFill="1" applyBorder="1"/>
    <xf numFmtId="3" fontId="15" fillId="3" borderId="9" xfId="0" applyNumberFormat="1" applyFont="1" applyFill="1" applyBorder="1" applyAlignment="1">
      <alignment horizontal="center" vertical="center" wrapText="1"/>
    </xf>
    <xf numFmtId="1" fontId="8" fillId="3" borderId="9" xfId="0" applyNumberFormat="1" applyFont="1" applyFill="1" applyBorder="1" applyAlignment="1">
      <alignment horizontal="center" vertical="center" wrapText="1"/>
    </xf>
    <xf numFmtId="1" fontId="8" fillId="3" borderId="9" xfId="0" applyNumberFormat="1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/>
    </xf>
    <xf numFmtId="10" fontId="8" fillId="3" borderId="9" xfId="0" applyNumberFormat="1" applyFont="1" applyFill="1" applyBorder="1" applyAlignment="1">
      <alignment horizontal="center" vertical="center" wrapText="1"/>
    </xf>
    <xf numFmtId="4" fontId="8" fillId="3" borderId="9" xfId="0" applyNumberFormat="1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20" fillId="11" borderId="9" xfId="0" applyFont="1" applyFill="1" applyBorder="1" applyAlignment="1">
      <alignment horizontal="left" vertical="top" wrapText="1"/>
    </xf>
    <xf numFmtId="0" fontId="1" fillId="11" borderId="9" xfId="0" applyFont="1" applyFill="1" applyBorder="1"/>
    <xf numFmtId="0" fontId="15" fillId="11" borderId="9" xfId="0" applyFont="1" applyFill="1" applyBorder="1" applyAlignment="1">
      <alignment horizontal="center" vertical="center" wrapText="1"/>
    </xf>
    <xf numFmtId="3" fontId="15" fillId="11" borderId="9" xfId="0" applyNumberFormat="1" applyFont="1" applyFill="1" applyBorder="1" applyAlignment="1">
      <alignment horizontal="center" vertical="center" wrapText="1"/>
    </xf>
    <xf numFmtId="1" fontId="8" fillId="11" borderId="9" xfId="0" applyNumberFormat="1" applyFont="1" applyFill="1" applyBorder="1" applyAlignment="1">
      <alignment horizontal="center" vertical="center" wrapText="1"/>
    </xf>
    <xf numFmtId="3" fontId="8" fillId="11" borderId="9" xfId="0" applyNumberFormat="1" applyFont="1" applyFill="1" applyBorder="1" applyAlignment="1">
      <alignment horizontal="center" vertical="center" wrapText="1"/>
    </xf>
    <xf numFmtId="49" fontId="8" fillId="11" borderId="9" xfId="0" applyNumberFormat="1" applyFont="1" applyFill="1" applyBorder="1" applyAlignment="1">
      <alignment horizontal="center" vertical="center" wrapText="1"/>
    </xf>
    <xf numFmtId="3" fontId="8" fillId="11" borderId="9" xfId="0" applyNumberFormat="1" applyFont="1" applyFill="1" applyBorder="1" applyAlignment="1">
      <alignment horizontal="center" vertical="center"/>
    </xf>
    <xf numFmtId="9" fontId="8" fillId="11" borderId="9" xfId="0" applyNumberFormat="1" applyFont="1" applyFill="1" applyBorder="1" applyAlignment="1">
      <alignment horizontal="center" vertical="center" wrapText="1"/>
    </xf>
    <xf numFmtId="4" fontId="21" fillId="11" borderId="9" xfId="0" applyNumberFormat="1" applyFont="1" applyFill="1" applyBorder="1" applyAlignment="1">
      <alignment horizontal="center" vertical="top" wrapText="1"/>
    </xf>
    <xf numFmtId="3" fontId="1" fillId="0" borderId="0" xfId="0" applyNumberFormat="1" applyFont="1"/>
    <xf numFmtId="4" fontId="15" fillId="3" borderId="9" xfId="0" applyNumberFormat="1" applyFont="1" applyFill="1" applyBorder="1" applyAlignment="1">
      <alignment horizontal="center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center" vertical="center" wrapText="1"/>
    </xf>
    <xf numFmtId="3" fontId="21" fillId="3" borderId="9" xfId="0" applyNumberFormat="1" applyFont="1" applyFill="1" applyBorder="1" applyAlignment="1">
      <alignment horizontal="center" vertical="center" wrapText="1"/>
    </xf>
    <xf numFmtId="3" fontId="20" fillId="3" borderId="9" xfId="0" applyNumberFormat="1" applyFont="1" applyFill="1" applyBorder="1" applyAlignment="1">
      <alignment horizontal="center" vertical="center" wrapText="1"/>
    </xf>
    <xf numFmtId="1" fontId="21" fillId="3" borderId="9" xfId="0" applyNumberFormat="1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49" fontId="21" fillId="3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9" fontId="21" fillId="3" borderId="9" xfId="0" applyNumberFormat="1" applyFont="1" applyFill="1" applyBorder="1" applyAlignment="1">
      <alignment horizontal="center" vertical="center" wrapText="1"/>
    </xf>
    <xf numFmtId="4" fontId="21" fillId="3" borderId="9" xfId="0" applyNumberFormat="1" applyFont="1" applyFill="1" applyBorder="1" applyAlignment="1">
      <alignment vertical="top" wrapText="1"/>
    </xf>
    <xf numFmtId="4" fontId="15" fillId="3" borderId="13" xfId="0" applyNumberFormat="1" applyFont="1" applyFill="1" applyBorder="1" applyAlignment="1">
      <alignment horizontal="center" vertical="top" wrapText="1"/>
    </xf>
    <xf numFmtId="0" fontId="15" fillId="3" borderId="14" xfId="0" applyFont="1" applyFill="1" applyBorder="1" applyAlignment="1">
      <alignment horizontal="center" vertical="top" wrapText="1"/>
    </xf>
    <xf numFmtId="0" fontId="15" fillId="3" borderId="15" xfId="0" applyFont="1" applyFill="1" applyBorder="1" applyAlignment="1">
      <alignment horizontal="center" vertical="top" wrapText="1"/>
    </xf>
    <xf numFmtId="0" fontId="15" fillId="3" borderId="16" xfId="0" applyFont="1" applyFill="1" applyBorder="1" applyAlignment="1">
      <alignment horizontal="center" vertical="top" wrapText="1"/>
    </xf>
    <xf numFmtId="0" fontId="21" fillId="3" borderId="9" xfId="0" applyFont="1" applyFill="1" applyBorder="1" applyAlignment="1">
      <alignment horizontal="center" vertical="center"/>
    </xf>
    <xf numFmtId="3" fontId="21" fillId="3" borderId="17" xfId="0" applyNumberFormat="1" applyFont="1" applyFill="1" applyBorder="1" applyAlignment="1">
      <alignment horizontal="center" vertical="center" wrapText="1"/>
    </xf>
    <xf numFmtId="4" fontId="21" fillId="11" borderId="9" xfId="0" applyNumberFormat="1" applyFont="1" applyFill="1" applyBorder="1" applyAlignment="1">
      <alignment vertical="top" wrapText="1"/>
    </xf>
    <xf numFmtId="3" fontId="21" fillId="3" borderId="9" xfId="0" applyNumberFormat="1" applyFont="1" applyFill="1" applyBorder="1" applyAlignment="1">
      <alignment horizontal="center" vertical="top" wrapText="1"/>
    </xf>
    <xf numFmtId="1" fontId="21" fillId="0" borderId="9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top" wrapText="1"/>
    </xf>
    <xf numFmtId="0" fontId="15" fillId="3" borderId="13" xfId="0" applyFont="1" applyFill="1" applyBorder="1" applyAlignment="1">
      <alignment horizontal="center" vertical="top" wrapText="1"/>
    </xf>
    <xf numFmtId="0" fontId="15" fillId="3" borderId="18" xfId="0" applyFont="1" applyFill="1" applyBorder="1" applyAlignment="1">
      <alignment horizontal="center" vertical="top" wrapText="1"/>
    </xf>
    <xf numFmtId="0" fontId="15" fillId="3" borderId="19" xfId="0" applyFont="1" applyFill="1" applyBorder="1" applyAlignment="1">
      <alignment horizontal="center" vertical="top" wrapText="1"/>
    </xf>
    <xf numFmtId="0" fontId="21" fillId="3" borderId="9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 wrapText="1"/>
    </xf>
    <xf numFmtId="49" fontId="21" fillId="3" borderId="9" xfId="0" applyNumberFormat="1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vertical="top" wrapText="1"/>
    </xf>
    <xf numFmtId="0" fontId="15" fillId="11" borderId="17" xfId="0" applyFont="1" applyFill="1" applyBorder="1" applyAlignment="1">
      <alignment horizontal="center" vertical="center" wrapText="1"/>
    </xf>
    <xf numFmtId="0" fontId="8" fillId="11" borderId="9" xfId="0" applyFont="1" applyFill="1" applyBorder="1" applyAlignment="1">
      <alignment horizontal="center" vertical="center" wrapText="1"/>
    </xf>
    <xf numFmtId="3" fontId="21" fillId="3" borderId="9" xfId="0" applyNumberFormat="1" applyFont="1" applyFill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center" vertical="center" wrapText="1"/>
    </xf>
    <xf numFmtId="49" fontId="21" fillId="11" borderId="9" xfId="0" applyNumberFormat="1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9" fontId="21" fillId="11" borderId="9" xfId="0" applyNumberFormat="1" applyFont="1" applyFill="1" applyBorder="1" applyAlignment="1">
      <alignment horizontal="center" vertical="center" wrapText="1"/>
    </xf>
    <xf numFmtId="4" fontId="21" fillId="3" borderId="9" xfId="0" applyNumberFormat="1" applyFont="1" applyFill="1" applyBorder="1" applyAlignment="1">
      <alignment horizontal="center" vertical="top" wrapText="1"/>
    </xf>
    <xf numFmtId="164" fontId="1" fillId="0" borderId="0" xfId="0" applyNumberFormat="1" applyFont="1"/>
    <xf numFmtId="3" fontId="1" fillId="3" borderId="4" xfId="0" applyNumberFormat="1" applyFont="1" applyFill="1" applyBorder="1"/>
    <xf numFmtId="0" fontId="1" fillId="0" borderId="0" xfId="0" applyFont="1" applyAlignment="1"/>
    <xf numFmtId="0" fontId="22" fillId="0" borderId="0" xfId="0" applyFont="1"/>
    <xf numFmtId="1" fontId="20" fillId="3" borderId="9" xfId="0" applyNumberFormat="1" applyFont="1" applyFill="1" applyBorder="1" applyAlignment="1">
      <alignment horizontal="center" vertical="center" wrapText="1"/>
    </xf>
    <xf numFmtId="0" fontId="21" fillId="3" borderId="9" xfId="0" applyNumberFormat="1" applyFont="1" applyFill="1" applyBorder="1" applyAlignment="1">
      <alignment horizontal="center" vertical="center" wrapText="1"/>
    </xf>
    <xf numFmtId="0" fontId="20" fillId="12" borderId="9" xfId="0" applyFont="1" applyFill="1" applyBorder="1" applyAlignment="1">
      <alignment horizontal="left" vertical="top" wrapText="1"/>
    </xf>
    <xf numFmtId="0" fontId="20" fillId="12" borderId="17" xfId="0" applyFont="1" applyFill="1" applyBorder="1" applyAlignment="1">
      <alignment horizontal="center" vertical="center" wrapText="1"/>
    </xf>
    <xf numFmtId="3" fontId="21" fillId="12" borderId="17" xfId="0" applyNumberFormat="1" applyFont="1" applyFill="1" applyBorder="1" applyAlignment="1">
      <alignment horizontal="center" vertical="center" wrapText="1"/>
    </xf>
    <xf numFmtId="3" fontId="21" fillId="13" borderId="20" xfId="0" applyNumberFormat="1" applyFont="1" applyFill="1" applyBorder="1" applyAlignment="1">
      <alignment horizontal="center" vertical="center" wrapText="1"/>
    </xf>
    <xf numFmtId="1" fontId="21" fillId="12" borderId="9" xfId="0" applyNumberFormat="1" applyFont="1" applyFill="1" applyBorder="1" applyAlignment="1">
      <alignment horizontal="center" vertical="center" wrapText="1"/>
    </xf>
    <xf numFmtId="1" fontId="21" fillId="13" borderId="9" xfId="0" applyNumberFormat="1" applyFont="1" applyFill="1" applyBorder="1" applyAlignment="1">
      <alignment horizontal="center" vertical="center" wrapText="1"/>
    </xf>
    <xf numFmtId="1" fontId="8" fillId="12" borderId="9" xfId="0" applyNumberFormat="1" applyFont="1" applyFill="1" applyBorder="1" applyAlignment="1">
      <alignment horizontal="center" vertical="center" wrapText="1"/>
    </xf>
    <xf numFmtId="0" fontId="21" fillId="12" borderId="9" xfId="0" applyNumberFormat="1" applyFont="1" applyFill="1" applyBorder="1" applyAlignment="1">
      <alignment horizontal="center" vertical="center" wrapText="1"/>
    </xf>
    <xf numFmtId="0" fontId="21" fillId="12" borderId="9" xfId="0" applyFont="1" applyFill="1" applyBorder="1" applyAlignment="1">
      <alignment horizontal="center" vertical="center" wrapText="1"/>
    </xf>
    <xf numFmtId="49" fontId="8" fillId="12" borderId="9" xfId="0" applyNumberFormat="1" applyFont="1" applyFill="1" applyBorder="1" applyAlignment="1">
      <alignment horizontal="center" vertical="center" wrapText="1"/>
    </xf>
    <xf numFmtId="49" fontId="21" fillId="12" borderId="9" xfId="0" applyNumberFormat="1" applyFont="1" applyFill="1" applyBorder="1" applyAlignment="1">
      <alignment horizontal="center" vertical="center" wrapText="1"/>
    </xf>
    <xf numFmtId="3" fontId="8" fillId="12" borderId="9" xfId="0" applyNumberFormat="1" applyFont="1" applyFill="1" applyBorder="1" applyAlignment="1">
      <alignment horizontal="center" vertical="center"/>
    </xf>
    <xf numFmtId="9" fontId="21" fillId="12" borderId="9" xfId="0" applyNumberFormat="1" applyFont="1" applyFill="1" applyBorder="1" applyAlignment="1">
      <alignment horizontal="center" vertical="center" wrapText="1"/>
    </xf>
    <xf numFmtId="9" fontId="26" fillId="3" borderId="9" xfId="0" applyNumberFormat="1" applyFont="1" applyFill="1" applyBorder="1" applyAlignment="1">
      <alignment horizontal="center" vertical="center" wrapText="1"/>
    </xf>
    <xf numFmtId="0" fontId="22" fillId="13" borderId="9" xfId="0" applyFont="1" applyFill="1" applyBorder="1" applyAlignment="1">
      <alignment horizontal="center"/>
    </xf>
    <xf numFmtId="0" fontId="20" fillId="12" borderId="9" xfId="0" applyFont="1" applyFill="1" applyBorder="1" applyAlignment="1">
      <alignment horizontal="center" vertical="center" wrapText="1"/>
    </xf>
    <xf numFmtId="3" fontId="21" fillId="13" borderId="9" xfId="0" applyNumberFormat="1" applyFont="1" applyFill="1" applyBorder="1" applyAlignment="1">
      <alignment horizontal="center" vertical="center" wrapText="1"/>
    </xf>
    <xf numFmtId="1" fontId="8" fillId="13" borderId="9" xfId="0" applyNumberFormat="1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49" fontId="21" fillId="13" borderId="9" xfId="0" applyNumberFormat="1" applyFont="1" applyFill="1" applyBorder="1" applyAlignment="1">
      <alignment horizontal="center" vertical="center" wrapText="1"/>
    </xf>
    <xf numFmtId="3" fontId="8" fillId="13" borderId="9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wrapText="1"/>
    </xf>
    <xf numFmtId="0" fontId="27" fillId="11" borderId="9" xfId="0" applyFont="1" applyFill="1" applyBorder="1" applyAlignment="1">
      <alignment horizontal="left" vertical="top" wrapText="1"/>
    </xf>
    <xf numFmtId="0" fontId="20" fillId="0" borderId="21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center" vertical="center" wrapText="1"/>
    </xf>
    <xf numFmtId="3" fontId="21" fillId="0" borderId="9" xfId="0" applyNumberFormat="1" applyFont="1" applyFill="1" applyBorder="1" applyAlignment="1">
      <alignment horizontal="center" vertical="center" wrapText="1"/>
    </xf>
    <xf numFmtId="1" fontId="21" fillId="0" borderId="9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2" fillId="13" borderId="9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8" fillId="0" borderId="23" xfId="0" applyFont="1" applyBorder="1" applyAlignment="1"/>
    <xf numFmtId="0" fontId="28" fillId="0" borderId="24" xfId="0" applyFont="1" applyBorder="1" applyAlignment="1"/>
    <xf numFmtId="0" fontId="28" fillId="0" borderId="25" xfId="0" applyFont="1" applyBorder="1" applyAlignment="1"/>
    <xf numFmtId="0" fontId="0" fillId="0" borderId="0" xfId="0"/>
    <xf numFmtId="0" fontId="0" fillId="0" borderId="24" xfId="0" applyBorder="1"/>
    <xf numFmtId="0" fontId="0" fillId="0" borderId="25" xfId="0" applyBorder="1"/>
    <xf numFmtId="0" fontId="28" fillId="0" borderId="23" xfId="0" applyFont="1" applyFill="1" applyBorder="1" applyAlignment="1"/>
    <xf numFmtId="0" fontId="28" fillId="0" borderId="24" xfId="0" applyFont="1" applyFill="1" applyBorder="1" applyAlignment="1"/>
    <xf numFmtId="0" fontId="28" fillId="0" borderId="25" xfId="0" applyFont="1" applyFill="1" applyBorder="1" applyAlignment="1"/>
    <xf numFmtId="0" fontId="0" fillId="0" borderId="0" xfId="0" applyFill="1"/>
    <xf numFmtId="49" fontId="28" fillId="0" borderId="23" xfId="0" applyNumberFormat="1" applyFont="1" applyBorder="1" applyAlignment="1"/>
    <xf numFmtId="49" fontId="28" fillId="0" borderId="24" xfId="0" applyNumberFormat="1" applyFont="1" applyBorder="1" applyAlignment="1"/>
    <xf numFmtId="49" fontId="28" fillId="0" borderId="25" xfId="0" applyNumberFormat="1" applyFont="1" applyBorder="1" applyAlignment="1"/>
    <xf numFmtId="0" fontId="29" fillId="0" borderId="22" xfId="0" applyFont="1" applyBorder="1" applyAlignment="1">
      <alignment horizontal="left" vertical="center"/>
    </xf>
    <xf numFmtId="0" fontId="29" fillId="0" borderId="22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center" vertical="top" wrapText="1"/>
    </xf>
    <xf numFmtId="0" fontId="3" fillId="0" borderId="6" xfId="0" applyFont="1" applyBorder="1"/>
    <xf numFmtId="0" fontId="3" fillId="0" borderId="7" xfId="0" applyFont="1" applyBorder="1"/>
    <xf numFmtId="0" fontId="23" fillId="6" borderId="5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center" vertical="top" wrapText="1"/>
    </xf>
    <xf numFmtId="0" fontId="3" fillId="0" borderId="11" xfId="0" applyFont="1" applyBorder="1"/>
    <xf numFmtId="0" fontId="3" fillId="0" borderId="12" xfId="0" applyFont="1" applyBorder="1"/>
    <xf numFmtId="0" fontId="9" fillId="8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top" wrapText="1"/>
    </xf>
    <xf numFmtId="0" fontId="10" fillId="7" borderId="5" xfId="0" applyFont="1" applyFill="1" applyBorder="1" applyAlignment="1">
      <alignment horizontal="left" vertical="center" wrapText="1"/>
    </xf>
    <xf numFmtId="0" fontId="3" fillId="0" borderId="8" xfId="0" applyFont="1" applyBorder="1"/>
    <xf numFmtId="0" fontId="9" fillId="8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AE1008"/>
  <sheetViews>
    <sheetView showGridLines="0" tabSelected="1" topLeftCell="B1" zoomScale="70" zoomScaleNormal="70" workbookViewId="0">
      <selection activeCell="F26" sqref="F26"/>
    </sheetView>
  </sheetViews>
  <sheetFormatPr baseColWidth="10" defaultColWidth="14.42578125" defaultRowHeight="15" customHeight="1" x14ac:dyDescent="0.25"/>
  <cols>
    <col min="1" max="1" width="8.42578125" hidden="1" customWidth="1"/>
    <col min="2" max="2" width="4.140625" customWidth="1"/>
    <col min="3" max="3" width="41.28515625" customWidth="1"/>
    <col min="4" max="4" width="2.85546875" customWidth="1"/>
    <col min="5" max="5" width="5.5703125" customWidth="1"/>
    <col min="6" max="6" width="23" customWidth="1"/>
    <col min="7" max="7" width="26.7109375" customWidth="1"/>
    <col min="8" max="8" width="12.7109375" customWidth="1"/>
    <col min="9" max="11" width="9.7109375" customWidth="1"/>
    <col min="12" max="12" width="7" customWidth="1"/>
    <col min="13" max="13" width="7.85546875" customWidth="1"/>
    <col min="14" max="14" width="7.42578125" customWidth="1"/>
    <col min="15" max="15" width="6.28515625" customWidth="1"/>
    <col min="16" max="16" width="18" customWidth="1"/>
    <col min="17" max="17" width="7.85546875" customWidth="1"/>
    <col min="18" max="18" width="7.140625" customWidth="1"/>
    <col min="19" max="20" width="7" customWidth="1"/>
    <col min="21" max="21" width="14.140625" customWidth="1"/>
    <col min="22" max="22" width="8.42578125" hidden="1" customWidth="1"/>
    <col min="23" max="23" width="7.5703125" hidden="1" customWidth="1"/>
    <col min="24" max="24" width="7.7109375" hidden="1" customWidth="1"/>
    <col min="25" max="25" width="4.5703125" hidden="1" customWidth="1"/>
    <col min="26" max="26" width="11.140625" hidden="1" customWidth="1"/>
    <col min="27" max="27" width="12.42578125" customWidth="1"/>
    <col min="28" max="28" width="11.42578125" customWidth="1"/>
    <col min="29" max="29" width="15" customWidth="1"/>
    <col min="30" max="30" width="25.28515625" customWidth="1"/>
    <col min="31" max="31" width="1" customWidth="1"/>
  </cols>
  <sheetData>
    <row r="1" spans="1:31" s="115" customFormat="1" ht="19.5" x14ac:dyDescent="0.25">
      <c r="A1" s="125" t="s">
        <v>77</v>
      </c>
      <c r="B1" s="125"/>
      <c r="C1" s="125"/>
      <c r="D1" s="112" t="s">
        <v>78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4"/>
    </row>
    <row r="2" spans="1:31" s="115" customFormat="1" ht="19.5" x14ac:dyDescent="0.25">
      <c r="A2" s="125" t="s">
        <v>79</v>
      </c>
      <c r="B2" s="125"/>
      <c r="C2" s="125"/>
      <c r="D2" s="112" t="s">
        <v>80</v>
      </c>
      <c r="E2" s="113"/>
      <c r="F2" s="113"/>
      <c r="G2" s="113"/>
      <c r="H2" s="114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7"/>
    </row>
    <row r="3" spans="1:31" s="115" customFormat="1" ht="15.6" customHeight="1" x14ac:dyDescent="0.25">
      <c r="A3" s="125" t="s">
        <v>81</v>
      </c>
      <c r="B3" s="125"/>
      <c r="C3" s="125"/>
      <c r="D3" s="112" t="s">
        <v>82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4"/>
    </row>
    <row r="4" spans="1:31" s="115" customFormat="1" ht="19.5" x14ac:dyDescent="0.25">
      <c r="A4" s="125" t="s">
        <v>83</v>
      </c>
      <c r="B4" s="125"/>
      <c r="C4" s="125"/>
      <c r="D4" s="112" t="s">
        <v>84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4"/>
    </row>
    <row r="5" spans="1:31" s="121" customFormat="1" ht="19.5" x14ac:dyDescent="0.25">
      <c r="A5" s="126" t="s">
        <v>85</v>
      </c>
      <c r="B5" s="126"/>
      <c r="C5" s="126"/>
      <c r="D5" s="118" t="s">
        <v>86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20"/>
    </row>
    <row r="6" spans="1:31" s="115" customFormat="1" ht="19.5" x14ac:dyDescent="0.25">
      <c r="A6" s="125" t="s">
        <v>87</v>
      </c>
      <c r="B6" s="125"/>
      <c r="C6" s="125"/>
      <c r="D6" s="118" t="s">
        <v>88</v>
      </c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20"/>
    </row>
    <row r="7" spans="1:31" s="115" customFormat="1" ht="19.5" x14ac:dyDescent="0.25">
      <c r="A7" s="125" t="s">
        <v>89</v>
      </c>
      <c r="B7" s="125"/>
      <c r="C7" s="125"/>
      <c r="D7" s="112" t="s">
        <v>92</v>
      </c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4"/>
    </row>
    <row r="8" spans="1:31" s="115" customFormat="1" ht="19.5" x14ac:dyDescent="0.25">
      <c r="A8" s="125" t="s">
        <v>90</v>
      </c>
      <c r="B8" s="125"/>
      <c r="C8" s="125"/>
      <c r="D8" s="122" t="s">
        <v>91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4"/>
    </row>
    <row r="9" spans="1:31" ht="39.75" customHeight="1" x14ac:dyDescent="0.25">
      <c r="A9" s="1"/>
      <c r="B9" s="151" t="s">
        <v>0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3"/>
      <c r="AE9" s="1"/>
    </row>
    <row r="10" spans="1:31" ht="54.75" customHeight="1" x14ac:dyDescent="0.25">
      <c r="A10" s="2"/>
      <c r="B10" s="154" t="s">
        <v>1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9"/>
      <c r="AE10" s="3"/>
    </row>
    <row r="11" spans="1:31" ht="29.25" hidden="1" customHeight="1" x14ac:dyDescent="0.25">
      <c r="A11" s="2"/>
      <c r="B11" s="148" t="s">
        <v>2</v>
      </c>
      <c r="C11" s="128"/>
      <c r="D11" s="129"/>
      <c r="E11" s="138" t="s">
        <v>3</v>
      </c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9"/>
      <c r="AE11" s="2"/>
    </row>
    <row r="12" spans="1:31" ht="12.75" hidden="1" customHeight="1" x14ac:dyDescent="0.25">
      <c r="A12" s="2"/>
      <c r="B12" s="155" t="s">
        <v>4</v>
      </c>
      <c r="C12" s="128"/>
      <c r="D12" s="129"/>
      <c r="E12" s="138" t="s">
        <v>5</v>
      </c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9"/>
      <c r="AE12" s="2"/>
    </row>
    <row r="13" spans="1:31" ht="30.75" hidden="1" customHeight="1" x14ac:dyDescent="0.25">
      <c r="A13" s="2"/>
      <c r="B13" s="147" t="s">
        <v>6</v>
      </c>
      <c r="C13" s="128"/>
      <c r="D13" s="129"/>
      <c r="E13" s="138" t="s">
        <v>7</v>
      </c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9"/>
      <c r="AE13" s="2"/>
    </row>
    <row r="14" spans="1:31" ht="240.75" hidden="1" customHeight="1" x14ac:dyDescent="0.25">
      <c r="A14" s="2"/>
      <c r="B14" s="148" t="s">
        <v>8</v>
      </c>
      <c r="C14" s="128"/>
      <c r="D14" s="129"/>
      <c r="E14" s="141" t="s">
        <v>9</v>
      </c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9"/>
      <c r="AE14" s="2"/>
    </row>
    <row r="15" spans="1:31" ht="22.5" hidden="1" customHeight="1" x14ac:dyDescent="0.25">
      <c r="A15" s="1"/>
      <c r="B15" s="142" t="s">
        <v>10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9"/>
      <c r="AE15" s="1"/>
    </row>
    <row r="16" spans="1:31" ht="18" hidden="1" customHeight="1" x14ac:dyDescent="0.25">
      <c r="A16" s="2"/>
      <c r="B16" s="149" t="s">
        <v>11</v>
      </c>
      <c r="C16" s="128"/>
      <c r="D16" s="128"/>
      <c r="E16" s="129"/>
      <c r="F16" s="143" t="s">
        <v>12</v>
      </c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9"/>
      <c r="AE16" s="2"/>
    </row>
    <row r="17" spans="1:31" ht="31.5" hidden="1" customHeight="1" x14ac:dyDescent="0.25">
      <c r="A17" s="2"/>
      <c r="B17" s="150" t="s">
        <v>13</v>
      </c>
      <c r="C17" s="128"/>
      <c r="D17" s="128"/>
      <c r="E17" s="129"/>
      <c r="F17" s="143" t="s">
        <v>14</v>
      </c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9"/>
      <c r="AE17" s="2"/>
    </row>
    <row r="18" spans="1:31" ht="15.75" hidden="1" customHeight="1" x14ac:dyDescent="0.25">
      <c r="A18" s="2"/>
      <c r="B18" s="150" t="s">
        <v>15</v>
      </c>
      <c r="C18" s="128"/>
      <c r="D18" s="128"/>
      <c r="E18" s="129"/>
      <c r="F18" s="143" t="s">
        <v>16</v>
      </c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9"/>
      <c r="AE18" s="2"/>
    </row>
    <row r="19" spans="1:31" ht="21.75" hidden="1" customHeight="1" x14ac:dyDescent="0.25">
      <c r="A19" s="2"/>
      <c r="B19" s="144" t="s">
        <v>17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45"/>
      <c r="AD19" s="4"/>
      <c r="AE19" s="2"/>
    </row>
    <row r="20" spans="1:31" ht="17.25" hidden="1" customHeight="1" x14ac:dyDescent="0.25">
      <c r="A20" s="2"/>
      <c r="B20" s="137" t="s">
        <v>18</v>
      </c>
      <c r="C20" s="128"/>
      <c r="D20" s="128"/>
      <c r="E20" s="129"/>
      <c r="F20" s="146" t="s">
        <v>19</v>
      </c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9"/>
      <c r="AE20" s="2"/>
    </row>
    <row r="21" spans="1:31" ht="30.75" hidden="1" customHeight="1" x14ac:dyDescent="0.25">
      <c r="A21" s="2"/>
      <c r="B21" s="137" t="s">
        <v>20</v>
      </c>
      <c r="C21" s="128"/>
      <c r="D21" s="128"/>
      <c r="E21" s="129"/>
      <c r="F21" s="137" t="s">
        <v>21</v>
      </c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9"/>
      <c r="AE21" s="2"/>
    </row>
    <row r="22" spans="1:31" ht="69" hidden="1" customHeight="1" x14ac:dyDescent="0.25">
      <c r="A22" s="2"/>
      <c r="B22" s="131" t="s">
        <v>22</v>
      </c>
      <c r="C22" s="128"/>
      <c r="D22" s="128"/>
      <c r="E22" s="129"/>
      <c r="F22" s="139" t="s">
        <v>23</v>
      </c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9"/>
      <c r="AE22" s="2"/>
    </row>
    <row r="23" spans="1:31" ht="21" customHeight="1" x14ac:dyDescent="0.25">
      <c r="A23" s="5"/>
      <c r="B23" s="6"/>
      <c r="C23" s="140" t="s">
        <v>24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9"/>
      <c r="AE23" s="1"/>
    </row>
    <row r="24" spans="1:31" ht="73.5" customHeight="1" x14ac:dyDescent="0.25">
      <c r="A24" s="1"/>
      <c r="B24" s="7" t="s">
        <v>25</v>
      </c>
      <c r="C24" s="132" t="s">
        <v>26</v>
      </c>
      <c r="D24" s="128"/>
      <c r="E24" s="129"/>
      <c r="F24" s="8" t="s">
        <v>27</v>
      </c>
      <c r="G24" s="8" t="s">
        <v>28</v>
      </c>
      <c r="H24" s="8" t="s">
        <v>29</v>
      </c>
      <c r="I24" s="8" t="s">
        <v>30</v>
      </c>
      <c r="J24" s="8" t="s">
        <v>31</v>
      </c>
      <c r="K24" s="8" t="s">
        <v>32</v>
      </c>
      <c r="L24" s="9" t="s">
        <v>33</v>
      </c>
      <c r="M24" s="9" t="s">
        <v>34</v>
      </c>
      <c r="N24" s="9" t="s">
        <v>35</v>
      </c>
      <c r="O24" s="9" t="s">
        <v>36</v>
      </c>
      <c r="P24" s="10" t="s">
        <v>37</v>
      </c>
      <c r="Q24" s="9" t="s">
        <v>38</v>
      </c>
      <c r="R24" s="9" t="s">
        <v>39</v>
      </c>
      <c r="S24" s="9" t="s">
        <v>40</v>
      </c>
      <c r="T24" s="9" t="s">
        <v>41</v>
      </c>
      <c r="U24" s="10" t="s">
        <v>42</v>
      </c>
      <c r="V24" s="11" t="s">
        <v>43</v>
      </c>
      <c r="W24" s="11" t="s">
        <v>44</v>
      </c>
      <c r="X24" s="11" t="s">
        <v>45</v>
      </c>
      <c r="Y24" s="11" t="s">
        <v>46</v>
      </c>
      <c r="Z24" s="10" t="s">
        <v>47</v>
      </c>
      <c r="AA24" s="12" t="s">
        <v>48</v>
      </c>
      <c r="AB24" s="12" t="s">
        <v>49</v>
      </c>
      <c r="AC24" s="13" t="s">
        <v>50</v>
      </c>
      <c r="AD24" s="12" t="s">
        <v>51</v>
      </c>
      <c r="AE24" s="1"/>
    </row>
    <row r="25" spans="1:31" ht="69.75" customHeight="1" x14ac:dyDescent="0.25">
      <c r="A25" s="1"/>
      <c r="B25" s="14">
        <v>1</v>
      </c>
      <c r="C25" s="133" t="s">
        <v>52</v>
      </c>
      <c r="D25" s="128"/>
      <c r="E25" s="129"/>
      <c r="F25" s="15"/>
      <c r="G25" s="16"/>
      <c r="H25" s="10" t="s">
        <v>53</v>
      </c>
      <c r="I25" s="17">
        <f>+I26+I32+I36+I41</f>
        <v>1312</v>
      </c>
      <c r="J25" s="17">
        <f t="shared" ref="J25:K25" si="0">J26+J32+J36+J41</f>
        <v>8</v>
      </c>
      <c r="K25" s="17">
        <f t="shared" si="0"/>
        <v>1320</v>
      </c>
      <c r="L25" s="18">
        <f t="shared" ref="L25:O25" si="1">+L26+L32+L36+L41</f>
        <v>38</v>
      </c>
      <c r="M25" s="18">
        <f t="shared" si="1"/>
        <v>86</v>
      </c>
      <c r="N25" s="18">
        <f t="shared" si="1"/>
        <v>76</v>
      </c>
      <c r="O25" s="18">
        <f t="shared" si="1"/>
        <v>119</v>
      </c>
      <c r="P25" s="19">
        <f>+L25+M25+N25+O25</f>
        <v>319</v>
      </c>
      <c r="Q25" s="17">
        <f t="shared" ref="Q25:T25" si="2">+Q26+Q32+Q36+Q41</f>
        <v>218</v>
      </c>
      <c r="R25" s="17">
        <f t="shared" si="2"/>
        <v>73</v>
      </c>
      <c r="S25" s="17">
        <f t="shared" si="2"/>
        <v>58</v>
      </c>
      <c r="T25" s="17">
        <f t="shared" si="2"/>
        <v>0</v>
      </c>
      <c r="U25" s="17">
        <f>SUM(U26+U32+U36+U41)</f>
        <v>349</v>
      </c>
      <c r="V25" s="17"/>
      <c r="W25" s="17"/>
      <c r="X25" s="20"/>
      <c r="Y25" s="20"/>
      <c r="Z25" s="21">
        <f t="shared" ref="Z25:Z45" si="3">SUM(V25:Y25)</f>
        <v>0</v>
      </c>
      <c r="AA25" s="21">
        <f t="shared" ref="AA25:AA45" si="4">+P25+U25+Z25</f>
        <v>668</v>
      </c>
      <c r="AB25" s="22">
        <f>+AA25/K25</f>
        <v>0.5060606060606061</v>
      </c>
      <c r="AC25" s="23">
        <f>+AC26+AC32+AC36+AC41</f>
        <v>21581894</v>
      </c>
      <c r="AD25" s="24" t="s">
        <v>54</v>
      </c>
      <c r="AE25" s="1"/>
    </row>
    <row r="26" spans="1:31" ht="56.25" customHeight="1" x14ac:dyDescent="0.25">
      <c r="A26" s="1"/>
      <c r="B26" s="25"/>
      <c r="C26" s="134"/>
      <c r="D26" s="135"/>
      <c r="E26" s="136"/>
      <c r="F26" s="26" t="s">
        <v>55</v>
      </c>
      <c r="G26" s="27"/>
      <c r="H26" s="28" t="s">
        <v>53</v>
      </c>
      <c r="I26" s="29">
        <v>390</v>
      </c>
      <c r="J26" s="29">
        <f t="shared" ref="J26:O26" si="5">+SUM(J27:J31)</f>
        <v>-390</v>
      </c>
      <c r="K26" s="29">
        <f t="shared" si="5"/>
        <v>0</v>
      </c>
      <c r="L26" s="30">
        <f t="shared" si="5"/>
        <v>0</v>
      </c>
      <c r="M26" s="30">
        <f t="shared" si="5"/>
        <v>0</v>
      </c>
      <c r="N26" s="30">
        <f t="shared" si="5"/>
        <v>0</v>
      </c>
      <c r="O26" s="30">
        <f t="shared" si="5"/>
        <v>0</v>
      </c>
      <c r="P26" s="30">
        <f t="shared" ref="P26:P45" si="6">+SUM(L26:O26)</f>
        <v>0</v>
      </c>
      <c r="Q26" s="29">
        <f t="shared" ref="Q26:T26" si="7">+SUM(Q27:Q31)</f>
        <v>0</v>
      </c>
      <c r="R26" s="29">
        <f t="shared" si="7"/>
        <v>0</v>
      </c>
      <c r="S26" s="29">
        <f t="shared" si="7"/>
        <v>0</v>
      </c>
      <c r="T26" s="29">
        <f t="shared" si="7"/>
        <v>0</v>
      </c>
      <c r="U26" s="31">
        <f t="shared" ref="U26:U34" si="8">SUM(Q26:T26)</f>
        <v>0</v>
      </c>
      <c r="V26" s="32"/>
      <c r="W26" s="32"/>
      <c r="X26" s="32"/>
      <c r="Y26" s="32"/>
      <c r="Z26" s="33">
        <f t="shared" si="3"/>
        <v>0</v>
      </c>
      <c r="AA26" s="33">
        <f t="shared" si="4"/>
        <v>0</v>
      </c>
      <c r="AB26" s="34">
        <v>0</v>
      </c>
      <c r="AC26" s="35"/>
      <c r="AD26" s="26"/>
      <c r="AE26" s="36">
        <f>K26+K32+K36+K41</f>
        <v>1320</v>
      </c>
    </row>
    <row r="27" spans="1:31" ht="33" customHeight="1" x14ac:dyDescent="0.25">
      <c r="A27" s="1"/>
      <c r="B27" s="25"/>
      <c r="C27" s="127"/>
      <c r="D27" s="128"/>
      <c r="E27" s="129"/>
      <c r="F27" s="37"/>
      <c r="G27" s="38" t="s">
        <v>56</v>
      </c>
      <c r="H27" s="39" t="s">
        <v>53</v>
      </c>
      <c r="I27" s="40">
        <v>100</v>
      </c>
      <c r="J27" s="40">
        <f>-74-26</f>
        <v>-100</v>
      </c>
      <c r="K27" s="41">
        <f t="shared" ref="K27:K31" si="9">+I27+J27</f>
        <v>0</v>
      </c>
      <c r="L27" s="42">
        <v>0</v>
      </c>
      <c r="M27" s="42">
        <v>0</v>
      </c>
      <c r="N27" s="42">
        <v>0</v>
      </c>
      <c r="O27" s="42">
        <v>0</v>
      </c>
      <c r="P27" s="18">
        <f t="shared" si="6"/>
        <v>0</v>
      </c>
      <c r="Q27" s="43">
        <v>0</v>
      </c>
      <c r="R27" s="63">
        <v>0</v>
      </c>
      <c r="S27" s="63">
        <v>0</v>
      </c>
      <c r="T27" s="63">
        <v>0</v>
      </c>
      <c r="U27" s="45">
        <f t="shared" si="8"/>
        <v>0</v>
      </c>
      <c r="V27" s="44"/>
      <c r="W27" s="44"/>
      <c r="X27" s="44"/>
      <c r="Y27" s="44"/>
      <c r="Z27" s="21">
        <f t="shared" si="3"/>
        <v>0</v>
      </c>
      <c r="AA27" s="21">
        <f t="shared" si="4"/>
        <v>0</v>
      </c>
      <c r="AB27" s="46">
        <v>0</v>
      </c>
      <c r="AC27" s="47"/>
      <c r="AD27" s="47"/>
      <c r="AE27" s="1"/>
    </row>
    <row r="28" spans="1:31" ht="74.25" customHeight="1" x14ac:dyDescent="0.25">
      <c r="A28" s="1"/>
      <c r="B28" s="25"/>
      <c r="C28" s="127"/>
      <c r="D28" s="128"/>
      <c r="E28" s="129"/>
      <c r="F28" s="48"/>
      <c r="G28" s="38" t="s">
        <v>57</v>
      </c>
      <c r="H28" s="39" t="s">
        <v>53</v>
      </c>
      <c r="I28" s="40">
        <v>45</v>
      </c>
      <c r="J28" s="40">
        <v>-45</v>
      </c>
      <c r="K28" s="41">
        <f t="shared" si="9"/>
        <v>0</v>
      </c>
      <c r="L28" s="42">
        <v>0</v>
      </c>
      <c r="M28" s="42">
        <v>0</v>
      </c>
      <c r="N28" s="42">
        <v>0</v>
      </c>
      <c r="O28" s="42">
        <v>0</v>
      </c>
      <c r="P28" s="18">
        <f t="shared" si="6"/>
        <v>0</v>
      </c>
      <c r="Q28" s="43">
        <v>0</v>
      </c>
      <c r="R28" s="63">
        <v>0</v>
      </c>
      <c r="S28" s="63">
        <v>0</v>
      </c>
      <c r="T28" s="63">
        <v>0</v>
      </c>
      <c r="U28" s="45">
        <f t="shared" si="8"/>
        <v>0</v>
      </c>
      <c r="V28" s="44"/>
      <c r="W28" s="44"/>
      <c r="X28" s="44"/>
      <c r="Y28" s="44"/>
      <c r="Z28" s="21">
        <f t="shared" si="3"/>
        <v>0</v>
      </c>
      <c r="AA28" s="21">
        <f t="shared" si="4"/>
        <v>0</v>
      </c>
      <c r="AB28" s="46">
        <v>0</v>
      </c>
      <c r="AC28" s="47"/>
      <c r="AD28" s="47"/>
      <c r="AE28" s="1"/>
    </row>
    <row r="29" spans="1:31" ht="51" customHeight="1" x14ac:dyDescent="0.25">
      <c r="A29" s="1"/>
      <c r="B29" s="25"/>
      <c r="C29" s="134"/>
      <c r="D29" s="135"/>
      <c r="E29" s="136"/>
      <c r="F29" s="48"/>
      <c r="G29" s="38" t="s">
        <v>58</v>
      </c>
      <c r="H29" s="39" t="s">
        <v>53</v>
      </c>
      <c r="I29" s="40">
        <v>15</v>
      </c>
      <c r="J29" s="40">
        <v>-15</v>
      </c>
      <c r="K29" s="41">
        <f t="shared" si="9"/>
        <v>0</v>
      </c>
      <c r="L29" s="43">
        <v>0</v>
      </c>
      <c r="M29" s="42">
        <v>0</v>
      </c>
      <c r="N29" s="42">
        <v>0</v>
      </c>
      <c r="O29" s="42">
        <v>0</v>
      </c>
      <c r="P29" s="18">
        <f t="shared" si="6"/>
        <v>0</v>
      </c>
      <c r="Q29" s="43">
        <v>0</v>
      </c>
      <c r="R29" s="63">
        <v>0</v>
      </c>
      <c r="S29" s="63">
        <v>0</v>
      </c>
      <c r="T29" s="63">
        <v>0</v>
      </c>
      <c r="U29" s="45">
        <f t="shared" si="8"/>
        <v>0</v>
      </c>
      <c r="V29" s="44"/>
      <c r="W29" s="44"/>
      <c r="X29" s="44"/>
      <c r="Y29" s="44"/>
      <c r="Z29" s="21">
        <f t="shared" si="3"/>
        <v>0</v>
      </c>
      <c r="AA29" s="21">
        <f t="shared" si="4"/>
        <v>0</v>
      </c>
      <c r="AB29" s="46">
        <v>0</v>
      </c>
      <c r="AC29" s="47"/>
      <c r="AD29" s="47"/>
      <c r="AE29" s="1"/>
    </row>
    <row r="30" spans="1:31" ht="46.5" customHeight="1" x14ac:dyDescent="0.25">
      <c r="A30" s="1"/>
      <c r="B30" s="25"/>
      <c r="C30" s="49"/>
      <c r="D30" s="50"/>
      <c r="E30" s="51"/>
      <c r="F30" s="48"/>
      <c r="G30" s="38" t="s">
        <v>59</v>
      </c>
      <c r="H30" s="39" t="s">
        <v>53</v>
      </c>
      <c r="I30" s="40">
        <v>50</v>
      </c>
      <c r="J30" s="40">
        <v>-50</v>
      </c>
      <c r="K30" s="41">
        <f t="shared" si="9"/>
        <v>0</v>
      </c>
      <c r="L30" s="42">
        <v>0</v>
      </c>
      <c r="M30" s="42">
        <v>0</v>
      </c>
      <c r="N30" s="42">
        <v>0</v>
      </c>
      <c r="O30" s="42">
        <v>0</v>
      </c>
      <c r="P30" s="18">
        <f t="shared" si="6"/>
        <v>0</v>
      </c>
      <c r="Q30" s="52">
        <v>0</v>
      </c>
      <c r="R30" s="62">
        <v>0</v>
      </c>
      <c r="S30" s="62">
        <v>0</v>
      </c>
      <c r="T30" s="62">
        <v>0</v>
      </c>
      <c r="U30" s="45">
        <f t="shared" si="8"/>
        <v>0</v>
      </c>
      <c r="V30" s="44"/>
      <c r="W30" s="44"/>
      <c r="X30" s="44"/>
      <c r="Y30" s="44"/>
      <c r="Z30" s="21">
        <f t="shared" si="3"/>
        <v>0</v>
      </c>
      <c r="AA30" s="21">
        <f t="shared" si="4"/>
        <v>0</v>
      </c>
      <c r="AB30" s="46">
        <v>0</v>
      </c>
      <c r="AC30" s="47"/>
      <c r="AD30" s="47"/>
      <c r="AE30" s="1"/>
    </row>
    <row r="31" spans="1:31" ht="57.75" customHeight="1" x14ac:dyDescent="0.25">
      <c r="A31" s="1"/>
      <c r="B31" s="25"/>
      <c r="C31" s="49"/>
      <c r="D31" s="50"/>
      <c r="E31" s="51"/>
      <c r="F31" s="48"/>
      <c r="G31" s="38" t="s">
        <v>60</v>
      </c>
      <c r="H31" s="39" t="s">
        <v>53</v>
      </c>
      <c r="I31" s="53">
        <v>180</v>
      </c>
      <c r="J31" s="53">
        <v>-180</v>
      </c>
      <c r="K31" s="41">
        <f t="shared" si="9"/>
        <v>0</v>
      </c>
      <c r="L31" s="42">
        <v>0</v>
      </c>
      <c r="M31" s="42">
        <v>0</v>
      </c>
      <c r="N31" s="42">
        <v>0</v>
      </c>
      <c r="O31" s="42">
        <v>0</v>
      </c>
      <c r="P31" s="18">
        <f t="shared" si="6"/>
        <v>0</v>
      </c>
      <c r="Q31" s="52">
        <v>0</v>
      </c>
      <c r="R31" s="62">
        <v>0</v>
      </c>
      <c r="S31" s="62">
        <v>0</v>
      </c>
      <c r="T31" s="62">
        <v>0</v>
      </c>
      <c r="U31" s="45">
        <f t="shared" si="8"/>
        <v>0</v>
      </c>
      <c r="V31" s="44"/>
      <c r="W31" s="44"/>
      <c r="X31" s="44"/>
      <c r="Y31" s="44"/>
      <c r="Z31" s="21">
        <f t="shared" si="3"/>
        <v>0</v>
      </c>
      <c r="AA31" s="21">
        <f t="shared" si="4"/>
        <v>0</v>
      </c>
      <c r="AB31" s="46">
        <v>0</v>
      </c>
      <c r="AC31" s="47"/>
      <c r="AD31" s="47"/>
      <c r="AE31" s="1"/>
    </row>
    <row r="32" spans="1:31" ht="90" customHeight="1" x14ac:dyDescent="0.25">
      <c r="A32" s="1"/>
      <c r="B32" s="25"/>
      <c r="C32" s="127"/>
      <c r="D32" s="128"/>
      <c r="E32" s="129"/>
      <c r="F32" s="26" t="s">
        <v>61</v>
      </c>
      <c r="G32" s="26"/>
      <c r="H32" s="28" t="s">
        <v>53</v>
      </c>
      <c r="I32" s="31">
        <v>255</v>
      </c>
      <c r="J32" s="31">
        <f>+SUM(J33:J35)</f>
        <v>334</v>
      </c>
      <c r="K32" s="31">
        <f>SUM(K33:K35)</f>
        <v>589</v>
      </c>
      <c r="L32" s="30">
        <f t="shared" ref="L32:O32" si="10">+SUM(L33:L35)</f>
        <v>21</v>
      </c>
      <c r="M32" s="30">
        <f t="shared" si="10"/>
        <v>47</v>
      </c>
      <c r="N32" s="30">
        <f t="shared" si="10"/>
        <v>46</v>
      </c>
      <c r="O32" s="30">
        <f t="shared" si="10"/>
        <v>68</v>
      </c>
      <c r="P32" s="30">
        <f t="shared" si="6"/>
        <v>182</v>
      </c>
      <c r="Q32" s="31">
        <f t="shared" ref="Q32:T32" si="11">+SUM(Q33:Q35)</f>
        <v>170</v>
      </c>
      <c r="R32" s="31">
        <f t="shared" si="11"/>
        <v>46</v>
      </c>
      <c r="S32" s="31">
        <f t="shared" si="11"/>
        <v>21</v>
      </c>
      <c r="T32" s="31">
        <f t="shared" si="11"/>
        <v>0</v>
      </c>
      <c r="U32" s="31">
        <f t="shared" si="8"/>
        <v>237</v>
      </c>
      <c r="V32" s="32"/>
      <c r="W32" s="32"/>
      <c r="X32" s="32"/>
      <c r="Y32" s="32"/>
      <c r="Z32" s="33">
        <f t="shared" si="3"/>
        <v>0</v>
      </c>
      <c r="AA32" s="33">
        <f t="shared" si="4"/>
        <v>419</v>
      </c>
      <c r="AB32" s="34">
        <f t="shared" ref="AB32:AB45" si="12">SUM(AA32/K32)</f>
        <v>0.71137521222410871</v>
      </c>
      <c r="AC32" s="54">
        <v>6982005</v>
      </c>
      <c r="AD32" s="54"/>
      <c r="AE32" s="1"/>
    </row>
    <row r="33" spans="1:31" ht="84.75" customHeight="1" x14ac:dyDescent="0.25">
      <c r="A33" s="1"/>
      <c r="B33" s="25"/>
      <c r="C33" s="134"/>
      <c r="D33" s="135"/>
      <c r="E33" s="136"/>
      <c r="F33" s="55"/>
      <c r="G33" s="80" t="s">
        <v>62</v>
      </c>
      <c r="H33" s="95" t="s">
        <v>53</v>
      </c>
      <c r="I33" s="96">
        <v>66</v>
      </c>
      <c r="J33" s="96">
        <f>75+34</f>
        <v>109</v>
      </c>
      <c r="K33" s="96">
        <f t="shared" ref="K33:K35" si="13">I33+J33</f>
        <v>175</v>
      </c>
      <c r="L33" s="85">
        <v>15</v>
      </c>
      <c r="M33" s="85">
        <v>20</v>
      </c>
      <c r="N33" s="85">
        <v>21</v>
      </c>
      <c r="O33" s="85">
        <v>29</v>
      </c>
      <c r="P33" s="97">
        <f t="shared" si="6"/>
        <v>85</v>
      </c>
      <c r="Q33" s="109">
        <v>74</v>
      </c>
      <c r="R33" s="109">
        <f>40-24</f>
        <v>16</v>
      </c>
      <c r="S33" s="109">
        <v>0</v>
      </c>
      <c r="T33" s="94"/>
      <c r="U33" s="98">
        <f t="shared" si="8"/>
        <v>90</v>
      </c>
      <c r="V33" s="99"/>
      <c r="W33" s="99"/>
      <c r="X33" s="99"/>
      <c r="Y33" s="99"/>
      <c r="Z33" s="100">
        <f t="shared" si="3"/>
        <v>0</v>
      </c>
      <c r="AA33" s="100">
        <f t="shared" si="4"/>
        <v>175</v>
      </c>
      <c r="AB33" s="92">
        <f t="shared" si="12"/>
        <v>1</v>
      </c>
      <c r="AC33" s="47"/>
      <c r="AD33" s="47"/>
      <c r="AE33" s="1"/>
    </row>
    <row r="34" spans="1:31" ht="84.75" customHeight="1" x14ac:dyDescent="0.25">
      <c r="A34" s="1"/>
      <c r="B34" s="25"/>
      <c r="C34" s="49"/>
      <c r="D34" s="50"/>
      <c r="E34" s="51"/>
      <c r="F34" s="58"/>
      <c r="G34" s="38" t="s">
        <v>63</v>
      </c>
      <c r="H34" s="39" t="s">
        <v>53</v>
      </c>
      <c r="I34" s="40">
        <v>179</v>
      </c>
      <c r="J34" s="40">
        <f>112+93</f>
        <v>205</v>
      </c>
      <c r="K34" s="40">
        <f t="shared" si="13"/>
        <v>384</v>
      </c>
      <c r="L34" s="42">
        <v>5</v>
      </c>
      <c r="M34" s="42">
        <v>22</v>
      </c>
      <c r="N34" s="42">
        <v>23</v>
      </c>
      <c r="O34" s="56">
        <v>32</v>
      </c>
      <c r="P34" s="18">
        <f t="shared" si="6"/>
        <v>82</v>
      </c>
      <c r="Q34" s="110">
        <v>92</v>
      </c>
      <c r="R34" s="111">
        <v>26</v>
      </c>
      <c r="S34" s="111">
        <v>18</v>
      </c>
      <c r="T34" s="57"/>
      <c r="U34" s="45">
        <f t="shared" si="8"/>
        <v>136</v>
      </c>
      <c r="V34" s="44"/>
      <c r="W34" s="44"/>
      <c r="X34" s="44"/>
      <c r="Y34" s="44"/>
      <c r="Z34" s="21">
        <f t="shared" si="3"/>
        <v>0</v>
      </c>
      <c r="AA34" s="21">
        <f>+P34+U34+Z34</f>
        <v>218</v>
      </c>
      <c r="AB34" s="46">
        <f t="shared" si="12"/>
        <v>0.56770833333333337</v>
      </c>
      <c r="AC34" s="47"/>
      <c r="AD34" s="47"/>
      <c r="AE34" s="1"/>
    </row>
    <row r="35" spans="1:31" ht="74.25" customHeight="1" x14ac:dyDescent="0.25">
      <c r="A35" s="1"/>
      <c r="B35" s="25"/>
      <c r="C35" s="59"/>
      <c r="D35" s="60"/>
      <c r="E35" s="61"/>
      <c r="F35" s="58"/>
      <c r="G35" s="38" t="s">
        <v>64</v>
      </c>
      <c r="H35" s="39" t="s">
        <v>53</v>
      </c>
      <c r="I35" s="40">
        <v>10</v>
      </c>
      <c r="J35" s="40">
        <f>15+5</f>
        <v>20</v>
      </c>
      <c r="K35" s="40">
        <f t="shared" si="13"/>
        <v>30</v>
      </c>
      <c r="L35" s="42">
        <v>1</v>
      </c>
      <c r="M35" s="42">
        <v>5</v>
      </c>
      <c r="N35" s="42">
        <v>2</v>
      </c>
      <c r="O35" s="56">
        <v>7</v>
      </c>
      <c r="P35" s="18">
        <f t="shared" si="6"/>
        <v>15</v>
      </c>
      <c r="Q35" s="62">
        <v>4</v>
      </c>
      <c r="R35" s="101">
        <v>4</v>
      </c>
      <c r="S35" s="63">
        <v>3</v>
      </c>
      <c r="T35" s="64"/>
      <c r="U35" s="20">
        <f>Q35+R35+S35+T35</f>
        <v>11</v>
      </c>
      <c r="V35" s="44"/>
      <c r="W35" s="44"/>
      <c r="X35" s="44"/>
      <c r="Y35" s="44"/>
      <c r="Z35" s="21">
        <f t="shared" si="3"/>
        <v>0</v>
      </c>
      <c r="AA35" s="21">
        <f t="shared" si="4"/>
        <v>26</v>
      </c>
      <c r="AB35" s="46">
        <f t="shared" si="12"/>
        <v>0.8666666666666667</v>
      </c>
      <c r="AC35" s="47"/>
      <c r="AD35" s="47"/>
      <c r="AE35" s="1"/>
    </row>
    <row r="36" spans="1:31" ht="106.5" customHeight="1" x14ac:dyDescent="0.25">
      <c r="A36" s="1"/>
      <c r="B36" s="25"/>
      <c r="C36" s="59"/>
      <c r="D36" s="60"/>
      <c r="E36" s="61"/>
      <c r="F36" s="102" t="s">
        <v>65</v>
      </c>
      <c r="G36" s="65"/>
      <c r="H36" s="66" t="s">
        <v>53</v>
      </c>
      <c r="I36" s="31">
        <v>297</v>
      </c>
      <c r="J36" s="31">
        <f>+SUM(J37:J40)</f>
        <v>77</v>
      </c>
      <c r="K36" s="31">
        <f t="shared" ref="K36:O36" si="14">SUM(K37:K40)</f>
        <v>374</v>
      </c>
      <c r="L36" s="30">
        <f t="shared" si="14"/>
        <v>8</v>
      </c>
      <c r="M36" s="30">
        <f t="shared" si="14"/>
        <v>28</v>
      </c>
      <c r="N36" s="30">
        <f t="shared" si="14"/>
        <v>12</v>
      </c>
      <c r="O36" s="30">
        <f t="shared" si="14"/>
        <v>28</v>
      </c>
      <c r="P36" s="30">
        <f t="shared" si="6"/>
        <v>76</v>
      </c>
      <c r="Q36" s="32">
        <f t="shared" ref="Q36:T36" si="15">+SUM(Q37:Q40)</f>
        <v>36</v>
      </c>
      <c r="R36" s="32">
        <f t="shared" si="15"/>
        <v>16</v>
      </c>
      <c r="S36" s="32">
        <f t="shared" si="15"/>
        <v>30</v>
      </c>
      <c r="T36" s="32">
        <f t="shared" si="15"/>
        <v>0</v>
      </c>
      <c r="U36" s="32">
        <f>SUM(Q36:T36)</f>
        <v>82</v>
      </c>
      <c r="V36" s="67"/>
      <c r="W36" s="67"/>
      <c r="X36" s="32"/>
      <c r="Y36" s="32"/>
      <c r="Z36" s="33">
        <f t="shared" si="3"/>
        <v>0</v>
      </c>
      <c r="AA36" s="33">
        <f t="shared" si="4"/>
        <v>158</v>
      </c>
      <c r="AB36" s="34">
        <f t="shared" si="12"/>
        <v>0.42245989304812837</v>
      </c>
      <c r="AC36" s="54">
        <v>12187685</v>
      </c>
      <c r="AD36" s="54"/>
      <c r="AE36" s="1"/>
    </row>
    <row r="37" spans="1:31" ht="59.25" customHeight="1" x14ac:dyDescent="0.25">
      <c r="A37" s="1"/>
      <c r="B37" s="25"/>
      <c r="C37" s="59"/>
      <c r="D37" s="60"/>
      <c r="E37" s="61"/>
      <c r="F37" s="38"/>
      <c r="G37" s="80" t="s">
        <v>66</v>
      </c>
      <c r="H37" s="81" t="s">
        <v>53</v>
      </c>
      <c r="I37" s="82">
        <v>20</v>
      </c>
      <c r="J37" s="82">
        <v>1</v>
      </c>
      <c r="K37" s="83">
        <f t="shared" ref="K37:K40" si="16">I37+J37</f>
        <v>21</v>
      </c>
      <c r="L37" s="84">
        <v>7</v>
      </c>
      <c r="M37" s="84">
        <v>0</v>
      </c>
      <c r="N37" s="84">
        <v>0</v>
      </c>
      <c r="O37" s="85">
        <v>6</v>
      </c>
      <c r="P37" s="86">
        <f t="shared" si="6"/>
        <v>13</v>
      </c>
      <c r="Q37" s="87">
        <v>8</v>
      </c>
      <c r="R37" s="87">
        <v>0</v>
      </c>
      <c r="S37" s="88">
        <v>0</v>
      </c>
      <c r="T37" s="88"/>
      <c r="U37" s="89">
        <f t="shared" ref="U37:U40" si="17">Q37+R37+S37+T37</f>
        <v>8</v>
      </c>
      <c r="V37" s="90"/>
      <c r="W37" s="90"/>
      <c r="X37" s="90"/>
      <c r="Y37" s="90"/>
      <c r="Z37" s="91">
        <f t="shared" si="3"/>
        <v>0</v>
      </c>
      <c r="AA37" s="91">
        <f t="shared" si="4"/>
        <v>21</v>
      </c>
      <c r="AB37" s="92">
        <f t="shared" si="12"/>
        <v>1</v>
      </c>
      <c r="AC37" s="47"/>
      <c r="AD37" s="47"/>
      <c r="AE37" s="1"/>
    </row>
    <row r="38" spans="1:31" ht="45.75" customHeight="1" x14ac:dyDescent="0.25">
      <c r="A38" s="1"/>
      <c r="B38" s="25"/>
      <c r="C38" s="59"/>
      <c r="D38" s="60"/>
      <c r="E38" s="61"/>
      <c r="F38" s="38"/>
      <c r="G38" s="38" t="s">
        <v>67</v>
      </c>
      <c r="H38" s="39" t="s">
        <v>53</v>
      </c>
      <c r="I38" s="40">
        <v>120</v>
      </c>
      <c r="J38" s="53">
        <f>25+11</f>
        <v>36</v>
      </c>
      <c r="K38" s="53">
        <f t="shared" si="16"/>
        <v>156</v>
      </c>
      <c r="L38" s="42">
        <v>0</v>
      </c>
      <c r="M38" s="42">
        <v>19</v>
      </c>
      <c r="N38" s="42">
        <v>0</v>
      </c>
      <c r="O38" s="56">
        <v>9</v>
      </c>
      <c r="P38" s="18">
        <f t="shared" si="6"/>
        <v>28</v>
      </c>
      <c r="Q38" s="79">
        <v>16</v>
      </c>
      <c r="R38" s="79">
        <v>10</v>
      </c>
      <c r="S38" s="79">
        <v>18</v>
      </c>
      <c r="T38" s="79"/>
      <c r="U38" s="20">
        <f t="shared" si="17"/>
        <v>44</v>
      </c>
      <c r="V38" s="43"/>
      <c r="W38" s="43"/>
      <c r="X38" s="44"/>
      <c r="Y38" s="44"/>
      <c r="Z38" s="21">
        <f t="shared" si="3"/>
        <v>0</v>
      </c>
      <c r="AA38" s="21">
        <f t="shared" si="4"/>
        <v>72</v>
      </c>
      <c r="AB38" s="46">
        <f t="shared" si="12"/>
        <v>0.46153846153846156</v>
      </c>
      <c r="AC38" s="47"/>
      <c r="AD38" s="47"/>
      <c r="AE38" s="1"/>
    </row>
    <row r="39" spans="1:31" ht="75" customHeight="1" x14ac:dyDescent="0.25">
      <c r="A39" s="1"/>
      <c r="B39" s="25"/>
      <c r="C39" s="127"/>
      <c r="D39" s="128"/>
      <c r="E39" s="129"/>
      <c r="F39" s="38"/>
      <c r="G39" s="38" t="s">
        <v>68</v>
      </c>
      <c r="H39" s="39" t="s">
        <v>53</v>
      </c>
      <c r="I39" s="40">
        <v>75</v>
      </c>
      <c r="J39" s="53">
        <f>26+7</f>
        <v>33</v>
      </c>
      <c r="K39" s="53">
        <f t="shared" si="16"/>
        <v>108</v>
      </c>
      <c r="L39" s="42">
        <v>0</v>
      </c>
      <c r="M39" s="42">
        <v>9</v>
      </c>
      <c r="N39" s="42">
        <v>12</v>
      </c>
      <c r="O39" s="56">
        <v>11</v>
      </c>
      <c r="P39" s="18">
        <f t="shared" si="6"/>
        <v>32</v>
      </c>
      <c r="Q39" s="79">
        <v>5</v>
      </c>
      <c r="R39" s="79">
        <v>6</v>
      </c>
      <c r="S39" s="79">
        <v>6</v>
      </c>
      <c r="T39" s="63"/>
      <c r="U39" s="20">
        <f t="shared" si="17"/>
        <v>17</v>
      </c>
      <c r="V39" s="43"/>
      <c r="W39" s="44"/>
      <c r="X39" s="44"/>
      <c r="Y39" s="44"/>
      <c r="Z39" s="21">
        <f t="shared" si="3"/>
        <v>0</v>
      </c>
      <c r="AA39" s="21">
        <f t="shared" si="4"/>
        <v>49</v>
      </c>
      <c r="AB39" s="46">
        <f t="shared" si="12"/>
        <v>0.45370370370370372</v>
      </c>
      <c r="AC39" s="47"/>
      <c r="AD39" s="47"/>
      <c r="AE39" s="1"/>
    </row>
    <row r="40" spans="1:31" ht="48.75" customHeight="1" x14ac:dyDescent="0.25">
      <c r="A40" s="1"/>
      <c r="B40" s="25"/>
      <c r="C40" s="59"/>
      <c r="D40" s="60"/>
      <c r="E40" s="61"/>
      <c r="F40" s="38"/>
      <c r="G40" s="38" t="s">
        <v>69</v>
      </c>
      <c r="H40" s="39" t="s">
        <v>53</v>
      </c>
      <c r="I40" s="40">
        <v>82</v>
      </c>
      <c r="J40" s="53">
        <v>7</v>
      </c>
      <c r="K40" s="53">
        <f t="shared" si="16"/>
        <v>89</v>
      </c>
      <c r="L40" s="42">
        <v>1</v>
      </c>
      <c r="M40" s="42">
        <v>0</v>
      </c>
      <c r="N40" s="42">
        <v>0</v>
      </c>
      <c r="O40" s="56">
        <v>2</v>
      </c>
      <c r="P40" s="18">
        <f t="shared" si="6"/>
        <v>3</v>
      </c>
      <c r="Q40" s="68">
        <v>7</v>
      </c>
      <c r="R40" s="63">
        <v>0</v>
      </c>
      <c r="S40" s="63">
        <v>6</v>
      </c>
      <c r="T40" s="63"/>
      <c r="U40" s="69">
        <f t="shared" si="17"/>
        <v>13</v>
      </c>
      <c r="V40" s="43"/>
      <c r="W40" s="43"/>
      <c r="X40" s="44"/>
      <c r="Y40" s="44"/>
      <c r="Z40" s="21">
        <f t="shared" si="3"/>
        <v>0</v>
      </c>
      <c r="AA40" s="21">
        <f t="shared" si="4"/>
        <v>16</v>
      </c>
      <c r="AB40" s="46">
        <f t="shared" si="12"/>
        <v>0.1797752808988764</v>
      </c>
      <c r="AC40" s="47"/>
      <c r="AD40" s="47"/>
      <c r="AE40" s="1"/>
    </row>
    <row r="41" spans="1:31" ht="84.75" customHeight="1" x14ac:dyDescent="0.25">
      <c r="A41" s="1"/>
      <c r="B41" s="25"/>
      <c r="C41" s="59"/>
      <c r="D41" s="60"/>
      <c r="E41" s="61"/>
      <c r="F41" s="26" t="s">
        <v>70</v>
      </c>
      <c r="G41" s="26"/>
      <c r="H41" s="28" t="s">
        <v>53</v>
      </c>
      <c r="I41" s="31">
        <v>370</v>
      </c>
      <c r="J41" s="31">
        <f>+SUM(J42:J45)</f>
        <v>-13</v>
      </c>
      <c r="K41" s="31">
        <f t="shared" ref="K41:O41" si="18">SUM(K42:K45)</f>
        <v>357</v>
      </c>
      <c r="L41" s="30">
        <f t="shared" si="18"/>
        <v>9</v>
      </c>
      <c r="M41" s="30">
        <f t="shared" si="18"/>
        <v>11</v>
      </c>
      <c r="N41" s="30">
        <f t="shared" si="18"/>
        <v>18</v>
      </c>
      <c r="O41" s="30">
        <f t="shared" si="18"/>
        <v>23</v>
      </c>
      <c r="P41" s="30">
        <f t="shared" si="6"/>
        <v>61</v>
      </c>
      <c r="Q41" s="30">
        <f>+SUM(Q42:Q45)</f>
        <v>12</v>
      </c>
      <c r="R41" s="30">
        <f t="shared" ref="R41:T41" si="19">R42+R43+R44+R45</f>
        <v>11</v>
      </c>
      <c r="S41" s="30">
        <f t="shared" si="19"/>
        <v>7</v>
      </c>
      <c r="T41" s="30">
        <f t="shared" si="19"/>
        <v>0</v>
      </c>
      <c r="U41" s="32">
        <f>SUM(Q41:T41)</f>
        <v>30</v>
      </c>
      <c r="V41" s="70"/>
      <c r="W41" s="71"/>
      <c r="X41" s="70"/>
      <c r="Y41" s="70"/>
      <c r="Z41" s="33">
        <f t="shared" si="3"/>
        <v>0</v>
      </c>
      <c r="AA41" s="33">
        <f t="shared" si="4"/>
        <v>91</v>
      </c>
      <c r="AB41" s="72">
        <f t="shared" si="12"/>
        <v>0.25490196078431371</v>
      </c>
      <c r="AC41" s="54">
        <v>2412204</v>
      </c>
      <c r="AD41" s="54"/>
      <c r="AE41" s="1"/>
    </row>
    <row r="42" spans="1:31" ht="92.25" customHeight="1" x14ac:dyDescent="0.25">
      <c r="A42" s="1"/>
      <c r="B42" s="25"/>
      <c r="C42" s="59"/>
      <c r="D42" s="60"/>
      <c r="E42" s="61"/>
      <c r="F42" s="38"/>
      <c r="G42" s="38" t="s">
        <v>71</v>
      </c>
      <c r="H42" s="39" t="s">
        <v>53</v>
      </c>
      <c r="I42" s="40">
        <v>40</v>
      </c>
      <c r="J42" s="40">
        <f>-20+5+11</f>
        <v>-4</v>
      </c>
      <c r="K42" s="40">
        <f t="shared" ref="K42:K45" si="20">I42+J42</f>
        <v>36</v>
      </c>
      <c r="L42" s="42">
        <v>0</v>
      </c>
      <c r="M42" s="42">
        <v>0</v>
      </c>
      <c r="N42" s="42">
        <v>0</v>
      </c>
      <c r="O42" s="56">
        <v>5</v>
      </c>
      <c r="P42" s="18">
        <f t="shared" si="6"/>
        <v>5</v>
      </c>
      <c r="Q42" s="79">
        <v>0</v>
      </c>
      <c r="R42" s="79">
        <v>0</v>
      </c>
      <c r="S42" s="42">
        <v>4</v>
      </c>
      <c r="T42" s="79"/>
      <c r="U42" s="20">
        <f t="shared" ref="U42:U45" si="21">Q42+R42+S42+T42</f>
        <v>4</v>
      </c>
      <c r="V42" s="44"/>
      <c r="W42" s="44"/>
      <c r="X42" s="44"/>
      <c r="Y42" s="44"/>
      <c r="Z42" s="21">
        <f t="shared" si="3"/>
        <v>0</v>
      </c>
      <c r="AA42" s="21">
        <f t="shared" si="4"/>
        <v>9</v>
      </c>
      <c r="AB42" s="46">
        <f t="shared" si="12"/>
        <v>0.25</v>
      </c>
      <c r="AC42" s="47"/>
      <c r="AD42" s="47"/>
      <c r="AE42" s="1"/>
    </row>
    <row r="43" spans="1:31" ht="44.25" customHeight="1" x14ac:dyDescent="0.25">
      <c r="A43" s="1"/>
      <c r="B43" s="25"/>
      <c r="C43" s="59"/>
      <c r="D43" s="60"/>
      <c r="E43" s="61"/>
      <c r="F43" s="38"/>
      <c r="G43" s="38" t="s">
        <v>72</v>
      </c>
      <c r="H43" s="39" t="s">
        <v>53</v>
      </c>
      <c r="I43" s="40">
        <v>120</v>
      </c>
      <c r="J43" s="40">
        <f>-70+34</f>
        <v>-36</v>
      </c>
      <c r="K43" s="40">
        <f t="shared" si="20"/>
        <v>84</v>
      </c>
      <c r="L43" s="42">
        <v>0</v>
      </c>
      <c r="M43" s="42">
        <v>0</v>
      </c>
      <c r="N43" s="42">
        <v>0</v>
      </c>
      <c r="O43" s="56">
        <v>0</v>
      </c>
      <c r="P43" s="18">
        <f t="shared" si="6"/>
        <v>0</v>
      </c>
      <c r="Q43" s="79">
        <v>0</v>
      </c>
      <c r="R43" s="79">
        <v>0</v>
      </c>
      <c r="S43" s="79">
        <v>0</v>
      </c>
      <c r="T43" s="42"/>
      <c r="U43" s="20">
        <f t="shared" si="21"/>
        <v>0</v>
      </c>
      <c r="V43" s="44"/>
      <c r="W43" s="44"/>
      <c r="X43" s="44"/>
      <c r="Y43" s="44"/>
      <c r="Z43" s="21">
        <f t="shared" si="3"/>
        <v>0</v>
      </c>
      <c r="AA43" s="21">
        <f t="shared" si="4"/>
        <v>0</v>
      </c>
      <c r="AB43" s="46">
        <f t="shared" si="12"/>
        <v>0</v>
      </c>
      <c r="AC43" s="47"/>
      <c r="AD43" s="47"/>
      <c r="AE43" s="1"/>
    </row>
    <row r="44" spans="1:31" ht="57.75" customHeight="1" x14ac:dyDescent="0.25">
      <c r="A44" s="1"/>
      <c r="B44" s="25"/>
      <c r="C44" s="127"/>
      <c r="D44" s="128"/>
      <c r="E44" s="129"/>
      <c r="F44" s="38"/>
      <c r="G44" s="38" t="s">
        <v>73</v>
      </c>
      <c r="H44" s="39" t="s">
        <v>53</v>
      </c>
      <c r="I44" s="40">
        <v>200</v>
      </c>
      <c r="J44" s="40">
        <f>-36+56</f>
        <v>20</v>
      </c>
      <c r="K44" s="40">
        <f t="shared" si="20"/>
        <v>220</v>
      </c>
      <c r="L44" s="42">
        <v>9</v>
      </c>
      <c r="M44" s="42">
        <v>10</v>
      </c>
      <c r="N44" s="42">
        <v>17</v>
      </c>
      <c r="O44" s="56">
        <v>16</v>
      </c>
      <c r="P44" s="18">
        <f t="shared" si="6"/>
        <v>52</v>
      </c>
      <c r="Q44" s="42">
        <v>11</v>
      </c>
      <c r="R44" s="78">
        <v>9</v>
      </c>
      <c r="S44" s="42">
        <v>3</v>
      </c>
      <c r="T44" s="79"/>
      <c r="U44" s="20">
        <f t="shared" si="21"/>
        <v>23</v>
      </c>
      <c r="V44" s="20"/>
      <c r="W44" s="20"/>
      <c r="X44" s="20"/>
      <c r="Y44" s="20"/>
      <c r="Z44" s="21">
        <f t="shared" si="3"/>
        <v>0</v>
      </c>
      <c r="AA44" s="21">
        <f t="shared" si="4"/>
        <v>75</v>
      </c>
      <c r="AB44" s="93">
        <f t="shared" si="12"/>
        <v>0.34090909090909088</v>
      </c>
      <c r="AC44" s="73"/>
      <c r="AD44" s="73"/>
      <c r="AE44" s="1"/>
    </row>
    <row r="45" spans="1:31" ht="90" customHeight="1" x14ac:dyDescent="0.25">
      <c r="A45" s="1"/>
      <c r="B45" s="25"/>
      <c r="C45" s="127"/>
      <c r="D45" s="128"/>
      <c r="E45" s="129"/>
      <c r="F45" s="38"/>
      <c r="G45" s="103" t="s">
        <v>74</v>
      </c>
      <c r="H45" s="104" t="s">
        <v>53</v>
      </c>
      <c r="I45" s="105">
        <v>10</v>
      </c>
      <c r="J45" s="105">
        <f>-3+7+3</f>
        <v>7</v>
      </c>
      <c r="K45" s="105">
        <f t="shared" si="20"/>
        <v>17</v>
      </c>
      <c r="L45" s="106">
        <v>0</v>
      </c>
      <c r="M45" s="106">
        <v>1</v>
      </c>
      <c r="N45" s="106">
        <v>1</v>
      </c>
      <c r="O45" s="106">
        <v>2</v>
      </c>
      <c r="P45" s="107">
        <f t="shared" si="6"/>
        <v>4</v>
      </c>
      <c r="Q45" s="108">
        <v>1</v>
      </c>
      <c r="R45" s="108">
        <v>2</v>
      </c>
      <c r="S45" s="108">
        <v>0</v>
      </c>
      <c r="T45" s="79"/>
      <c r="U45" s="20">
        <f t="shared" si="21"/>
        <v>3</v>
      </c>
      <c r="V45" s="44"/>
      <c r="W45" s="44"/>
      <c r="X45" s="44"/>
      <c r="Y45" s="44"/>
      <c r="Z45" s="21">
        <f t="shared" si="3"/>
        <v>0</v>
      </c>
      <c r="AA45" s="21">
        <f t="shared" si="4"/>
        <v>7</v>
      </c>
      <c r="AB45" s="46">
        <f t="shared" si="12"/>
        <v>0.41176470588235292</v>
      </c>
      <c r="AC45" s="73"/>
      <c r="AD45" s="73"/>
      <c r="AE45" s="1"/>
    </row>
    <row r="46" spans="1:31" ht="36.75" customHeight="1" x14ac:dyDescent="0.25">
      <c r="A46" s="1"/>
      <c r="B46" s="130" t="s">
        <v>75</v>
      </c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9"/>
      <c r="AE46" s="1"/>
    </row>
    <row r="47" spans="1:31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 x14ac:dyDescent="0.25">
      <c r="A48" s="1"/>
      <c r="B48" s="1"/>
      <c r="C48" s="1"/>
      <c r="D48" s="1"/>
      <c r="E48" s="1"/>
      <c r="F48" s="1"/>
      <c r="G48" s="1"/>
      <c r="H48" s="1"/>
      <c r="I48" s="36"/>
      <c r="J48" s="36"/>
      <c r="K48" s="1"/>
      <c r="L48" s="1"/>
      <c r="M48" s="1"/>
      <c r="N48" s="1"/>
      <c r="O48" s="1"/>
      <c r="P48" s="1"/>
      <c r="Q48" s="1"/>
      <c r="R48" s="1"/>
      <c r="S48" s="2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36"/>
      <c r="Q50" s="1"/>
      <c r="R50" s="1"/>
      <c r="S50" s="2"/>
      <c r="T50" s="1"/>
      <c r="U50" s="1"/>
      <c r="V50" s="1"/>
      <c r="W50" s="1"/>
      <c r="X50" s="36"/>
      <c r="Y50" s="1"/>
      <c r="Z50" s="1"/>
      <c r="AA50" s="1"/>
      <c r="AB50" s="1"/>
      <c r="AC50" s="1"/>
      <c r="AD50" s="1"/>
      <c r="AE50" s="1"/>
    </row>
    <row r="51" spans="1:31" ht="12.75" customHeight="1" x14ac:dyDescent="0.25">
      <c r="A51" s="1"/>
      <c r="B51" s="1"/>
      <c r="C51" s="1"/>
      <c r="D51" s="1"/>
      <c r="E51" s="1"/>
      <c r="F51" s="1"/>
      <c r="G51" s="1"/>
      <c r="H51" s="1"/>
      <c r="I51" s="36"/>
      <c r="J51" s="36"/>
      <c r="K51" s="36"/>
      <c r="L51" s="1"/>
      <c r="M51" s="1"/>
      <c r="N51" s="1"/>
      <c r="O51" s="1"/>
      <c r="P51" s="74"/>
      <c r="Q51" s="36"/>
      <c r="R51" s="1"/>
      <c r="S51" s="2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36"/>
      <c r="R52" s="1"/>
      <c r="S52" s="2"/>
      <c r="T52" s="1"/>
      <c r="U52" s="36"/>
      <c r="V52" s="1"/>
      <c r="W52" s="36"/>
      <c r="X52" s="36"/>
      <c r="Y52" s="1"/>
      <c r="Z52" s="1"/>
      <c r="AA52" s="1"/>
      <c r="AB52" s="1"/>
      <c r="AC52" s="1"/>
      <c r="AD52" s="1"/>
      <c r="AE52" s="1"/>
    </row>
    <row r="53" spans="1:31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36"/>
      <c r="N53" s="1"/>
      <c r="O53" s="1"/>
      <c r="P53" s="1"/>
      <c r="Q53" s="1"/>
      <c r="R53" s="1"/>
      <c r="S53" s="2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 t="s">
        <v>76</v>
      </c>
      <c r="R54" s="1"/>
      <c r="S54" s="75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76"/>
      <c r="AB56" s="1"/>
      <c r="AC56" s="1"/>
      <c r="AD56" s="1"/>
      <c r="AE56" s="1"/>
    </row>
    <row r="57" spans="1:31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7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customHeight="1" x14ac:dyDescent="0.25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</row>
    <row r="256" spans="1:31" ht="15.75" customHeight="1" x14ac:dyDescent="0.25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</row>
    <row r="257" spans="1:31" ht="15.75" customHeight="1" x14ac:dyDescent="0.25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</row>
    <row r="258" spans="1:31" ht="15.75" customHeight="1" x14ac:dyDescent="0.25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</row>
    <row r="259" spans="1:31" ht="15.75" customHeight="1" x14ac:dyDescent="0.25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</row>
    <row r="260" spans="1:31" ht="15.75" customHeight="1" x14ac:dyDescent="0.25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</row>
    <row r="261" spans="1:31" ht="15.75" customHeight="1" x14ac:dyDescent="0.25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</row>
    <row r="262" spans="1:31" ht="15.75" customHeight="1" x14ac:dyDescent="0.25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</row>
    <row r="263" spans="1:31" ht="15.75" customHeight="1" x14ac:dyDescent="0.25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</row>
    <row r="264" spans="1:31" ht="15.75" customHeight="1" x14ac:dyDescent="0.25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</row>
    <row r="265" spans="1:31" ht="15.75" customHeight="1" x14ac:dyDescent="0.25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</row>
    <row r="266" spans="1:31" ht="15.75" customHeight="1" x14ac:dyDescent="0.25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</row>
    <row r="267" spans="1:31" ht="15.75" customHeight="1" x14ac:dyDescent="0.25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</row>
    <row r="268" spans="1:31" ht="15.75" customHeight="1" x14ac:dyDescent="0.25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</row>
    <row r="269" spans="1:31" ht="15.75" customHeight="1" x14ac:dyDescent="0.25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</row>
    <row r="270" spans="1:31" ht="15.75" customHeight="1" x14ac:dyDescent="0.25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</row>
    <row r="271" spans="1:31" ht="15.75" customHeight="1" x14ac:dyDescent="0.25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</row>
    <row r="272" spans="1:31" ht="15.75" customHeight="1" x14ac:dyDescent="0.25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</row>
    <row r="273" spans="1:31" ht="15.75" customHeight="1" x14ac:dyDescent="0.25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</row>
    <row r="274" spans="1:31" ht="15.75" customHeight="1" x14ac:dyDescent="0.25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</row>
    <row r="275" spans="1:31" ht="15.75" customHeight="1" x14ac:dyDescent="0.25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</row>
    <row r="276" spans="1:31" ht="15.75" customHeight="1" x14ac:dyDescent="0.25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</row>
    <row r="277" spans="1:31" ht="15.75" customHeight="1" x14ac:dyDescent="0.25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</row>
    <row r="278" spans="1:31" ht="15.75" customHeight="1" x14ac:dyDescent="0.25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</row>
    <row r="279" spans="1:31" ht="15.75" customHeight="1" x14ac:dyDescent="0.25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</row>
    <row r="280" spans="1:31" ht="15.75" customHeight="1" x14ac:dyDescent="0.25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</row>
    <row r="281" spans="1:31" ht="15.75" customHeight="1" x14ac:dyDescent="0.25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</row>
    <row r="282" spans="1:31" ht="15.75" customHeight="1" x14ac:dyDescent="0.25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</row>
    <row r="283" spans="1:31" ht="15.75" customHeight="1" x14ac:dyDescent="0.25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</row>
    <row r="284" spans="1:31" ht="15.75" customHeight="1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</row>
    <row r="285" spans="1:31" ht="15.75" customHeight="1" x14ac:dyDescent="0.2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</row>
    <row r="286" spans="1:31" ht="15.75" customHeight="1" x14ac:dyDescent="0.25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</row>
    <row r="287" spans="1:31" ht="15.7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</row>
    <row r="288" spans="1:31" ht="15.75" customHeight="1" x14ac:dyDescent="0.25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</row>
    <row r="289" spans="1:31" ht="15.75" customHeight="1" x14ac:dyDescent="0.25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</row>
    <row r="290" spans="1:31" ht="15.75" customHeight="1" x14ac:dyDescent="0.25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</row>
    <row r="291" spans="1:31" ht="15.75" customHeight="1" x14ac:dyDescent="0.2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</row>
    <row r="292" spans="1:31" ht="15.75" customHeight="1" x14ac:dyDescent="0.25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</row>
    <row r="293" spans="1:31" ht="15.75" customHeight="1" x14ac:dyDescent="0.25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</row>
    <row r="294" spans="1:31" ht="15.75" customHeight="1" x14ac:dyDescent="0.25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</row>
    <row r="295" spans="1:31" ht="15.75" customHeight="1" x14ac:dyDescent="0.25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</row>
    <row r="296" spans="1:31" ht="15.75" customHeight="1" x14ac:dyDescent="0.25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</row>
    <row r="297" spans="1:31" ht="15.75" customHeight="1" x14ac:dyDescent="0.25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</row>
    <row r="298" spans="1:31" ht="15.75" customHeight="1" x14ac:dyDescent="0.25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</row>
    <row r="299" spans="1:31" ht="15.75" customHeight="1" x14ac:dyDescent="0.25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</row>
    <row r="300" spans="1:31" ht="15.75" customHeight="1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</row>
    <row r="301" spans="1:31" ht="15.75" customHeight="1" x14ac:dyDescent="0.25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</row>
    <row r="302" spans="1:31" ht="15.75" customHeight="1" x14ac:dyDescent="0.25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</row>
    <row r="303" spans="1:31" ht="15.75" customHeight="1" x14ac:dyDescent="0.25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</row>
    <row r="304" spans="1:31" ht="15.75" customHeight="1" x14ac:dyDescent="0.25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</row>
    <row r="305" spans="1:31" ht="15.75" customHeight="1" x14ac:dyDescent="0.25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</row>
    <row r="306" spans="1:31" ht="15.75" customHeight="1" x14ac:dyDescent="0.25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</row>
    <row r="307" spans="1:31" ht="15.75" customHeight="1" x14ac:dyDescent="0.25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</row>
    <row r="308" spans="1:31" ht="15.75" customHeight="1" x14ac:dyDescent="0.25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</row>
    <row r="309" spans="1:31" ht="15.75" customHeight="1" x14ac:dyDescent="0.25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</row>
    <row r="310" spans="1:31" ht="15.75" customHeight="1" x14ac:dyDescent="0.25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</row>
    <row r="311" spans="1:31" ht="15.75" customHeight="1" x14ac:dyDescent="0.25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</row>
    <row r="312" spans="1:31" ht="15.75" customHeight="1" x14ac:dyDescent="0.25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</row>
    <row r="313" spans="1:31" ht="15.75" customHeight="1" x14ac:dyDescent="0.25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</row>
    <row r="314" spans="1:31" ht="15.75" customHeight="1" x14ac:dyDescent="0.25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</row>
    <row r="315" spans="1:31" ht="15.75" customHeight="1" x14ac:dyDescent="0.25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</row>
    <row r="316" spans="1:31" ht="15.75" customHeight="1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</row>
    <row r="317" spans="1:31" ht="15.75" customHeight="1" x14ac:dyDescent="0.25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</row>
    <row r="318" spans="1:31" ht="15.75" customHeight="1" x14ac:dyDescent="0.25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</row>
    <row r="319" spans="1:31" ht="15.75" customHeight="1" x14ac:dyDescent="0.25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</row>
    <row r="320" spans="1:31" ht="15.75" customHeight="1" x14ac:dyDescent="0.25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</row>
    <row r="321" spans="1:31" ht="15.75" customHeight="1" x14ac:dyDescent="0.25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</row>
    <row r="322" spans="1:31" ht="15.75" customHeight="1" x14ac:dyDescent="0.25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</row>
    <row r="323" spans="1:31" ht="15.75" customHeight="1" x14ac:dyDescent="0.25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</row>
    <row r="324" spans="1:31" ht="15.75" customHeight="1" x14ac:dyDescent="0.25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</row>
    <row r="325" spans="1:31" ht="15.75" customHeight="1" x14ac:dyDescent="0.25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</row>
    <row r="326" spans="1:31" ht="15.75" customHeight="1" x14ac:dyDescent="0.25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</row>
    <row r="327" spans="1:31" ht="15.75" customHeight="1" x14ac:dyDescent="0.25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</row>
    <row r="328" spans="1:31" ht="15.75" customHeight="1" x14ac:dyDescent="0.25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</row>
    <row r="329" spans="1:31" ht="15.75" customHeight="1" x14ac:dyDescent="0.25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</row>
    <row r="330" spans="1:31" ht="15.75" customHeight="1" x14ac:dyDescent="0.25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</row>
    <row r="331" spans="1:31" ht="15.75" customHeight="1" x14ac:dyDescent="0.25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</row>
    <row r="332" spans="1:31" ht="15.75" customHeight="1" x14ac:dyDescent="0.25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</row>
    <row r="333" spans="1:31" ht="15.75" customHeight="1" x14ac:dyDescent="0.25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</row>
    <row r="334" spans="1:31" ht="15.75" customHeight="1" x14ac:dyDescent="0.25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</row>
    <row r="335" spans="1:31" ht="15.75" customHeight="1" x14ac:dyDescent="0.25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</row>
    <row r="336" spans="1:31" ht="15.75" customHeight="1" x14ac:dyDescent="0.25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</row>
    <row r="337" spans="1:31" ht="15.75" customHeight="1" x14ac:dyDescent="0.25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</row>
    <row r="338" spans="1:31" ht="15.75" customHeight="1" x14ac:dyDescent="0.25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</row>
    <row r="339" spans="1:31" ht="15.75" customHeight="1" x14ac:dyDescent="0.25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</row>
    <row r="340" spans="1:31" ht="15.75" customHeight="1" x14ac:dyDescent="0.25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</row>
    <row r="341" spans="1:31" ht="15.75" customHeight="1" x14ac:dyDescent="0.25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</row>
    <row r="342" spans="1:31" ht="15.75" customHeight="1" x14ac:dyDescent="0.25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</row>
    <row r="343" spans="1:31" ht="15.75" customHeight="1" x14ac:dyDescent="0.25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</row>
    <row r="344" spans="1:31" ht="15.75" customHeight="1" x14ac:dyDescent="0.25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</row>
    <row r="345" spans="1:31" ht="15.75" customHeight="1" x14ac:dyDescent="0.25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</row>
    <row r="346" spans="1:31" ht="15.75" customHeight="1" x14ac:dyDescent="0.25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</row>
    <row r="347" spans="1:31" ht="15.75" customHeight="1" x14ac:dyDescent="0.25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</row>
    <row r="348" spans="1:31" ht="15.75" customHeight="1" x14ac:dyDescent="0.25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</row>
    <row r="349" spans="1:31" ht="15.75" customHeight="1" x14ac:dyDescent="0.25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</row>
    <row r="350" spans="1:31" ht="15.75" customHeight="1" x14ac:dyDescent="0.25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</row>
    <row r="351" spans="1:31" ht="15.75" customHeight="1" x14ac:dyDescent="0.25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</row>
    <row r="352" spans="1:31" ht="15.75" customHeight="1" x14ac:dyDescent="0.25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</row>
    <row r="353" spans="1:31" ht="15.75" customHeight="1" x14ac:dyDescent="0.25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</row>
    <row r="354" spans="1:31" ht="15.75" customHeight="1" x14ac:dyDescent="0.25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</row>
    <row r="355" spans="1:31" ht="15.75" customHeight="1" x14ac:dyDescent="0.25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</row>
    <row r="356" spans="1:31" ht="15.75" customHeight="1" x14ac:dyDescent="0.25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</row>
    <row r="357" spans="1:31" ht="15.75" customHeight="1" x14ac:dyDescent="0.25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</row>
    <row r="358" spans="1:31" ht="15.75" customHeight="1" x14ac:dyDescent="0.25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</row>
    <row r="359" spans="1:31" ht="15.75" customHeight="1" x14ac:dyDescent="0.25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</row>
    <row r="360" spans="1:31" ht="15.75" customHeight="1" x14ac:dyDescent="0.25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</row>
    <row r="361" spans="1:31" ht="15.75" customHeight="1" x14ac:dyDescent="0.25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</row>
    <row r="362" spans="1:31" ht="15.75" customHeight="1" x14ac:dyDescent="0.25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</row>
    <row r="363" spans="1:31" ht="15.75" customHeight="1" x14ac:dyDescent="0.25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</row>
    <row r="364" spans="1:31" ht="15.75" customHeight="1" x14ac:dyDescent="0.25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</row>
    <row r="365" spans="1:31" ht="15.75" customHeight="1" x14ac:dyDescent="0.25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</row>
    <row r="366" spans="1:31" ht="15.75" customHeight="1" x14ac:dyDescent="0.25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</row>
    <row r="367" spans="1:31" ht="15.75" customHeight="1" x14ac:dyDescent="0.25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</row>
    <row r="368" spans="1:31" ht="15.75" customHeight="1" x14ac:dyDescent="0.25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</row>
    <row r="369" spans="1:31" ht="15.75" customHeight="1" x14ac:dyDescent="0.25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</row>
    <row r="370" spans="1:31" ht="15.75" customHeight="1" x14ac:dyDescent="0.25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</row>
    <row r="371" spans="1:31" ht="15.75" customHeight="1" x14ac:dyDescent="0.25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</row>
    <row r="372" spans="1:31" ht="15.75" customHeight="1" x14ac:dyDescent="0.25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</row>
    <row r="373" spans="1:31" ht="15.75" customHeight="1" x14ac:dyDescent="0.25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</row>
    <row r="374" spans="1:31" ht="15.75" customHeight="1" x14ac:dyDescent="0.25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</row>
    <row r="375" spans="1:31" ht="15.75" customHeight="1" x14ac:dyDescent="0.25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</row>
    <row r="376" spans="1:31" ht="15.75" customHeight="1" x14ac:dyDescent="0.25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</row>
    <row r="377" spans="1:31" ht="15.75" customHeight="1" x14ac:dyDescent="0.25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</row>
    <row r="378" spans="1:31" ht="15.75" customHeight="1" x14ac:dyDescent="0.25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</row>
    <row r="379" spans="1:31" ht="15.75" customHeight="1" x14ac:dyDescent="0.25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</row>
    <row r="380" spans="1:31" ht="15.75" customHeight="1" x14ac:dyDescent="0.25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</row>
    <row r="381" spans="1:31" ht="15.75" customHeight="1" x14ac:dyDescent="0.25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</row>
    <row r="382" spans="1:31" ht="15.75" customHeight="1" x14ac:dyDescent="0.25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</row>
    <row r="383" spans="1:31" ht="15.75" customHeight="1" x14ac:dyDescent="0.25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</row>
    <row r="384" spans="1:31" ht="15.75" customHeight="1" x14ac:dyDescent="0.25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</row>
    <row r="385" spans="1:31" ht="15.75" customHeight="1" x14ac:dyDescent="0.25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</row>
    <row r="386" spans="1:31" ht="15.75" customHeight="1" x14ac:dyDescent="0.25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</row>
    <row r="387" spans="1:31" ht="15.75" customHeight="1" x14ac:dyDescent="0.25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</row>
    <row r="388" spans="1:31" ht="15.75" customHeight="1" x14ac:dyDescent="0.25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</row>
    <row r="389" spans="1:31" ht="15.75" customHeight="1" x14ac:dyDescent="0.25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</row>
    <row r="390" spans="1:31" ht="15.75" customHeight="1" x14ac:dyDescent="0.25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</row>
    <row r="391" spans="1:31" ht="15.75" customHeight="1" x14ac:dyDescent="0.25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</row>
    <row r="392" spans="1:31" ht="15.75" customHeight="1" x14ac:dyDescent="0.25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</row>
    <row r="393" spans="1:31" ht="15.75" customHeight="1" x14ac:dyDescent="0.25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</row>
    <row r="394" spans="1:31" ht="15.75" customHeight="1" x14ac:dyDescent="0.25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</row>
    <row r="395" spans="1:31" ht="15.75" customHeight="1" x14ac:dyDescent="0.25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</row>
    <row r="396" spans="1:31" ht="15.75" customHeight="1" x14ac:dyDescent="0.25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</row>
    <row r="397" spans="1:31" ht="15.75" customHeight="1" x14ac:dyDescent="0.25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</row>
    <row r="398" spans="1:31" ht="15.75" customHeight="1" x14ac:dyDescent="0.25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</row>
    <row r="399" spans="1:31" ht="15.75" customHeight="1" x14ac:dyDescent="0.25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</row>
    <row r="400" spans="1:31" ht="15.75" customHeight="1" x14ac:dyDescent="0.25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</row>
    <row r="401" spans="1:31" ht="15.75" customHeight="1" x14ac:dyDescent="0.25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</row>
    <row r="402" spans="1:31" ht="15.75" customHeight="1" x14ac:dyDescent="0.25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</row>
    <row r="403" spans="1:31" ht="15.75" customHeight="1" x14ac:dyDescent="0.25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</row>
    <row r="404" spans="1:31" ht="15.75" customHeight="1" x14ac:dyDescent="0.25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</row>
    <row r="405" spans="1:31" ht="15.75" customHeight="1" x14ac:dyDescent="0.25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</row>
    <row r="406" spans="1:31" ht="15.75" customHeight="1" x14ac:dyDescent="0.25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</row>
    <row r="407" spans="1:31" ht="15.75" customHeight="1" x14ac:dyDescent="0.25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</row>
    <row r="408" spans="1:31" ht="15.75" customHeight="1" x14ac:dyDescent="0.25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</row>
    <row r="409" spans="1:31" ht="15.75" customHeight="1" x14ac:dyDescent="0.25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</row>
    <row r="410" spans="1:31" ht="15.75" customHeight="1" x14ac:dyDescent="0.25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</row>
    <row r="411" spans="1:31" ht="15.75" customHeight="1" x14ac:dyDescent="0.25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</row>
    <row r="412" spans="1:31" ht="15.75" customHeight="1" x14ac:dyDescent="0.25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</row>
    <row r="413" spans="1:31" ht="15.75" customHeight="1" x14ac:dyDescent="0.25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</row>
    <row r="414" spans="1:31" ht="15.75" customHeight="1" x14ac:dyDescent="0.25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</row>
    <row r="415" spans="1:31" ht="15.75" customHeight="1" x14ac:dyDescent="0.25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</row>
    <row r="416" spans="1:31" ht="15.75" customHeight="1" x14ac:dyDescent="0.25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</row>
    <row r="417" spans="1:31" ht="15.75" customHeight="1" x14ac:dyDescent="0.25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</row>
    <row r="418" spans="1:31" ht="15.75" customHeight="1" x14ac:dyDescent="0.25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</row>
    <row r="419" spans="1:31" ht="15.75" customHeight="1" x14ac:dyDescent="0.25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</row>
    <row r="420" spans="1:31" ht="15.75" customHeight="1" x14ac:dyDescent="0.25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</row>
    <row r="421" spans="1:31" ht="15.75" customHeight="1" x14ac:dyDescent="0.25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</row>
    <row r="422" spans="1:31" ht="15.75" customHeight="1" x14ac:dyDescent="0.25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</row>
    <row r="423" spans="1:31" ht="15.75" customHeight="1" x14ac:dyDescent="0.25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</row>
    <row r="424" spans="1:31" ht="15.75" customHeight="1" x14ac:dyDescent="0.25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</row>
    <row r="425" spans="1:31" ht="15.75" customHeight="1" x14ac:dyDescent="0.25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</row>
    <row r="426" spans="1:31" ht="15.75" customHeight="1" x14ac:dyDescent="0.25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</row>
    <row r="427" spans="1:31" ht="15.75" customHeight="1" x14ac:dyDescent="0.25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</row>
    <row r="428" spans="1:31" ht="15.75" customHeight="1" x14ac:dyDescent="0.25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</row>
    <row r="429" spans="1:31" ht="15.75" customHeight="1" x14ac:dyDescent="0.25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</row>
    <row r="430" spans="1:31" ht="15.75" customHeight="1" x14ac:dyDescent="0.25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</row>
    <row r="431" spans="1:31" ht="15.75" customHeight="1" x14ac:dyDescent="0.25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</row>
    <row r="432" spans="1:31" ht="15.75" customHeight="1" x14ac:dyDescent="0.25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</row>
    <row r="433" spans="1:31" ht="15.75" customHeight="1" x14ac:dyDescent="0.25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</row>
    <row r="434" spans="1:31" ht="15.75" customHeight="1" x14ac:dyDescent="0.25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</row>
    <row r="435" spans="1:31" ht="15.75" customHeight="1" x14ac:dyDescent="0.25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</row>
    <row r="436" spans="1:31" ht="15.75" customHeight="1" x14ac:dyDescent="0.25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</row>
    <row r="437" spans="1:31" ht="15.75" customHeight="1" x14ac:dyDescent="0.25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</row>
    <row r="438" spans="1:31" ht="15.75" customHeight="1" x14ac:dyDescent="0.25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</row>
    <row r="439" spans="1:31" ht="15.75" customHeight="1" x14ac:dyDescent="0.25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</row>
    <row r="440" spans="1:31" ht="15.75" customHeight="1" x14ac:dyDescent="0.25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</row>
    <row r="441" spans="1:31" ht="15.75" customHeight="1" x14ac:dyDescent="0.25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</row>
    <row r="442" spans="1:31" ht="15.75" customHeight="1" x14ac:dyDescent="0.25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</row>
    <row r="443" spans="1:31" ht="15.75" customHeight="1" x14ac:dyDescent="0.25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</row>
    <row r="444" spans="1:31" ht="15.75" customHeight="1" x14ac:dyDescent="0.25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</row>
    <row r="445" spans="1:31" ht="15.75" customHeight="1" x14ac:dyDescent="0.25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</row>
    <row r="446" spans="1:31" ht="15.75" customHeight="1" x14ac:dyDescent="0.25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</row>
    <row r="447" spans="1:31" ht="15.75" customHeight="1" x14ac:dyDescent="0.25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</row>
    <row r="448" spans="1:31" ht="15.75" customHeight="1" x14ac:dyDescent="0.25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</row>
    <row r="449" spans="1:31" ht="15.75" customHeight="1" x14ac:dyDescent="0.25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</row>
    <row r="450" spans="1:31" ht="15.75" customHeight="1" x14ac:dyDescent="0.25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</row>
    <row r="451" spans="1:31" ht="15.75" customHeight="1" x14ac:dyDescent="0.25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</row>
    <row r="452" spans="1:31" ht="15.75" customHeight="1" x14ac:dyDescent="0.25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</row>
    <row r="453" spans="1:31" ht="15.75" customHeight="1" x14ac:dyDescent="0.25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</row>
    <row r="454" spans="1:31" ht="15.75" customHeight="1" x14ac:dyDescent="0.25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</row>
    <row r="455" spans="1:31" ht="15.75" customHeight="1" x14ac:dyDescent="0.25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</row>
    <row r="456" spans="1:31" ht="15.75" customHeight="1" x14ac:dyDescent="0.25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</row>
    <row r="457" spans="1:31" ht="15.75" customHeight="1" x14ac:dyDescent="0.25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</row>
    <row r="458" spans="1:31" ht="15.75" customHeight="1" x14ac:dyDescent="0.25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</row>
    <row r="459" spans="1:31" ht="15.75" customHeight="1" x14ac:dyDescent="0.25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</row>
    <row r="460" spans="1:31" ht="15.75" customHeight="1" x14ac:dyDescent="0.25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</row>
    <row r="461" spans="1:31" ht="15.75" customHeight="1" x14ac:dyDescent="0.25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</row>
    <row r="462" spans="1:31" ht="15.75" customHeight="1" x14ac:dyDescent="0.25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</row>
    <row r="463" spans="1:31" ht="15.75" customHeight="1" x14ac:dyDescent="0.25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</row>
    <row r="464" spans="1:31" ht="15.75" customHeight="1" x14ac:dyDescent="0.25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</row>
    <row r="465" spans="1:31" ht="15.75" customHeight="1" x14ac:dyDescent="0.25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</row>
    <row r="466" spans="1:31" ht="15.75" customHeight="1" x14ac:dyDescent="0.25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</row>
    <row r="467" spans="1:31" ht="15.75" customHeight="1" x14ac:dyDescent="0.25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</row>
    <row r="468" spans="1:31" ht="15.75" customHeight="1" x14ac:dyDescent="0.25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</row>
    <row r="469" spans="1:31" ht="15.75" customHeight="1" x14ac:dyDescent="0.25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</row>
    <row r="470" spans="1:31" ht="15.75" customHeight="1" x14ac:dyDescent="0.25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</row>
    <row r="471" spans="1:31" ht="15.75" customHeight="1" x14ac:dyDescent="0.25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</row>
    <row r="472" spans="1:31" ht="15.75" customHeight="1" x14ac:dyDescent="0.25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</row>
    <row r="473" spans="1:31" ht="15.75" customHeight="1" x14ac:dyDescent="0.25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</row>
    <row r="474" spans="1:31" ht="15.75" customHeight="1" x14ac:dyDescent="0.25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</row>
    <row r="475" spans="1:31" ht="15.75" customHeight="1" x14ac:dyDescent="0.25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</row>
    <row r="476" spans="1:31" ht="15.75" customHeight="1" x14ac:dyDescent="0.25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</row>
    <row r="477" spans="1:31" ht="15.75" customHeight="1" x14ac:dyDescent="0.25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</row>
    <row r="478" spans="1:31" ht="15.75" customHeight="1" x14ac:dyDescent="0.25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</row>
    <row r="479" spans="1:31" ht="15.75" customHeight="1" x14ac:dyDescent="0.25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</row>
    <row r="480" spans="1:31" ht="15.75" customHeight="1" x14ac:dyDescent="0.25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</row>
    <row r="481" spans="1:31" ht="15.75" customHeight="1" x14ac:dyDescent="0.25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</row>
    <row r="482" spans="1:31" ht="15.75" customHeight="1" x14ac:dyDescent="0.25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</row>
    <row r="483" spans="1:31" ht="15.75" customHeight="1" x14ac:dyDescent="0.25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</row>
    <row r="484" spans="1:31" ht="15.75" customHeight="1" x14ac:dyDescent="0.25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</row>
    <row r="485" spans="1:31" ht="15.75" customHeight="1" x14ac:dyDescent="0.25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</row>
    <row r="486" spans="1:31" ht="15.75" customHeight="1" x14ac:dyDescent="0.25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</row>
    <row r="487" spans="1:31" ht="15.75" customHeight="1" x14ac:dyDescent="0.25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</row>
    <row r="488" spans="1:31" ht="15.75" customHeight="1" x14ac:dyDescent="0.25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</row>
    <row r="489" spans="1:31" ht="15.75" customHeight="1" x14ac:dyDescent="0.25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</row>
    <row r="490" spans="1:31" ht="15.75" customHeight="1" x14ac:dyDescent="0.25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</row>
    <row r="491" spans="1:31" ht="15.75" customHeight="1" x14ac:dyDescent="0.25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</row>
    <row r="492" spans="1:31" ht="15.75" customHeight="1" x14ac:dyDescent="0.25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</row>
    <row r="493" spans="1:31" ht="15.75" customHeight="1" x14ac:dyDescent="0.25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</row>
    <row r="494" spans="1:31" ht="15.75" customHeight="1" x14ac:dyDescent="0.25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</row>
    <row r="495" spans="1:31" ht="15.75" customHeight="1" x14ac:dyDescent="0.25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</row>
    <row r="496" spans="1:31" ht="15.75" customHeight="1" x14ac:dyDescent="0.25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</row>
    <row r="497" spans="1:31" ht="15.75" customHeight="1" x14ac:dyDescent="0.25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</row>
    <row r="498" spans="1:31" ht="15.75" customHeight="1" x14ac:dyDescent="0.25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</row>
    <row r="499" spans="1:31" ht="15.75" customHeight="1" x14ac:dyDescent="0.25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</row>
    <row r="500" spans="1:31" ht="15.75" customHeight="1" x14ac:dyDescent="0.25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</row>
    <row r="501" spans="1:31" ht="15.75" customHeight="1" x14ac:dyDescent="0.25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</row>
    <row r="502" spans="1:31" ht="15.75" customHeight="1" x14ac:dyDescent="0.25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</row>
    <row r="503" spans="1:31" ht="15.75" customHeight="1" x14ac:dyDescent="0.25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</row>
    <row r="504" spans="1:31" ht="15.75" customHeight="1" x14ac:dyDescent="0.25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</row>
    <row r="505" spans="1:31" ht="15.75" customHeight="1" x14ac:dyDescent="0.25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</row>
    <row r="506" spans="1:31" ht="15.75" customHeight="1" x14ac:dyDescent="0.25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</row>
    <row r="507" spans="1:31" ht="15.75" customHeight="1" x14ac:dyDescent="0.25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</row>
    <row r="508" spans="1:31" ht="15.75" customHeight="1" x14ac:dyDescent="0.25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</row>
    <row r="509" spans="1:31" ht="15.75" customHeight="1" x14ac:dyDescent="0.25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</row>
    <row r="510" spans="1:31" ht="15.75" customHeight="1" x14ac:dyDescent="0.25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</row>
    <row r="511" spans="1:31" ht="15.75" customHeight="1" x14ac:dyDescent="0.25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</row>
    <row r="512" spans="1:31" ht="15.75" customHeight="1" x14ac:dyDescent="0.25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</row>
    <row r="513" spans="1:31" ht="15.75" customHeight="1" x14ac:dyDescent="0.25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</row>
    <row r="514" spans="1:31" ht="15.75" customHeight="1" x14ac:dyDescent="0.25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</row>
    <row r="515" spans="1:31" ht="15.75" customHeight="1" x14ac:dyDescent="0.25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</row>
    <row r="516" spans="1:31" ht="15.75" customHeight="1" x14ac:dyDescent="0.25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</row>
    <row r="517" spans="1:31" ht="15.75" customHeight="1" x14ac:dyDescent="0.25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</row>
    <row r="518" spans="1:31" ht="15.75" customHeight="1" x14ac:dyDescent="0.25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</row>
    <row r="519" spans="1:31" ht="15.75" customHeight="1" x14ac:dyDescent="0.25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</row>
    <row r="520" spans="1:31" ht="15.75" customHeight="1" x14ac:dyDescent="0.25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</row>
    <row r="521" spans="1:31" ht="15.75" customHeight="1" x14ac:dyDescent="0.25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</row>
    <row r="522" spans="1:31" ht="15.75" customHeight="1" x14ac:dyDescent="0.25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</row>
    <row r="523" spans="1:31" ht="15.75" customHeight="1" x14ac:dyDescent="0.25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</row>
    <row r="524" spans="1:31" ht="15.75" customHeight="1" x14ac:dyDescent="0.25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</row>
    <row r="525" spans="1:31" ht="15.75" customHeight="1" x14ac:dyDescent="0.25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</row>
    <row r="526" spans="1:31" ht="15.75" customHeight="1" x14ac:dyDescent="0.25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</row>
    <row r="527" spans="1:31" ht="15.75" customHeight="1" x14ac:dyDescent="0.25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</row>
    <row r="528" spans="1:31" ht="15.75" customHeight="1" x14ac:dyDescent="0.25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</row>
    <row r="529" spans="1:31" ht="15.75" customHeight="1" x14ac:dyDescent="0.25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</row>
    <row r="530" spans="1:31" ht="15.75" customHeight="1" x14ac:dyDescent="0.25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</row>
    <row r="531" spans="1:31" ht="15.75" customHeight="1" x14ac:dyDescent="0.25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</row>
    <row r="532" spans="1:31" ht="15.75" customHeight="1" x14ac:dyDescent="0.25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</row>
    <row r="533" spans="1:31" ht="15.75" customHeight="1" x14ac:dyDescent="0.25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</row>
    <row r="534" spans="1:31" ht="15.75" customHeight="1" x14ac:dyDescent="0.25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</row>
    <row r="535" spans="1:31" ht="15.75" customHeight="1" x14ac:dyDescent="0.25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</row>
    <row r="536" spans="1:31" ht="15.75" customHeight="1" x14ac:dyDescent="0.25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</row>
    <row r="537" spans="1:31" ht="15.75" customHeight="1" x14ac:dyDescent="0.25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</row>
    <row r="538" spans="1:31" ht="15.75" customHeight="1" x14ac:dyDescent="0.25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</row>
    <row r="539" spans="1:31" ht="15.75" customHeight="1" x14ac:dyDescent="0.25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</row>
    <row r="540" spans="1:31" ht="15.75" customHeight="1" x14ac:dyDescent="0.25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</row>
    <row r="541" spans="1:31" ht="15.75" customHeight="1" x14ac:dyDescent="0.25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</row>
    <row r="542" spans="1:31" ht="15.75" customHeight="1" x14ac:dyDescent="0.25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</row>
    <row r="543" spans="1:31" ht="15.75" customHeight="1" x14ac:dyDescent="0.25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</row>
    <row r="544" spans="1:31" ht="15.75" customHeight="1" x14ac:dyDescent="0.25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</row>
    <row r="545" spans="1:31" ht="15.75" customHeight="1" x14ac:dyDescent="0.25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</row>
    <row r="546" spans="1:31" ht="15.75" customHeight="1" x14ac:dyDescent="0.25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</row>
    <row r="547" spans="1:31" ht="15.75" customHeight="1" x14ac:dyDescent="0.25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</row>
    <row r="548" spans="1:31" ht="15.75" customHeight="1" x14ac:dyDescent="0.25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</row>
    <row r="549" spans="1:31" ht="15.75" customHeight="1" x14ac:dyDescent="0.25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</row>
    <row r="550" spans="1:31" ht="15.75" customHeight="1" x14ac:dyDescent="0.25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</row>
    <row r="551" spans="1:31" ht="15.75" customHeight="1" x14ac:dyDescent="0.25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</row>
    <row r="552" spans="1:31" ht="15.75" customHeight="1" x14ac:dyDescent="0.25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</row>
    <row r="553" spans="1:31" ht="15.75" customHeight="1" x14ac:dyDescent="0.25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</row>
    <row r="554" spans="1:31" ht="15.75" customHeight="1" x14ac:dyDescent="0.25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</row>
    <row r="555" spans="1:31" ht="15.75" customHeight="1" x14ac:dyDescent="0.25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</row>
    <row r="556" spans="1:31" ht="15.75" customHeight="1" x14ac:dyDescent="0.25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</row>
    <row r="557" spans="1:31" ht="15.75" customHeight="1" x14ac:dyDescent="0.25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</row>
    <row r="558" spans="1:31" ht="15.75" customHeight="1" x14ac:dyDescent="0.25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</row>
    <row r="559" spans="1:31" ht="15.75" customHeight="1" x14ac:dyDescent="0.25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</row>
    <row r="560" spans="1:31" ht="15.75" customHeight="1" x14ac:dyDescent="0.25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</row>
    <row r="561" spans="1:31" ht="15.75" customHeight="1" x14ac:dyDescent="0.25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</row>
    <row r="562" spans="1:31" ht="15.75" customHeight="1" x14ac:dyDescent="0.25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</row>
    <row r="563" spans="1:31" ht="15.75" customHeight="1" x14ac:dyDescent="0.25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</row>
    <row r="564" spans="1:31" ht="15.75" customHeight="1" x14ac:dyDescent="0.25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</row>
    <row r="565" spans="1:31" ht="15.75" customHeight="1" x14ac:dyDescent="0.25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</row>
    <row r="566" spans="1:31" ht="15.75" customHeight="1" x14ac:dyDescent="0.25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</row>
    <row r="567" spans="1:31" ht="15.75" customHeight="1" x14ac:dyDescent="0.25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</row>
    <row r="568" spans="1:31" ht="15.75" customHeight="1" x14ac:dyDescent="0.25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</row>
    <row r="569" spans="1:31" ht="15.75" customHeight="1" x14ac:dyDescent="0.25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</row>
    <row r="570" spans="1:31" ht="15.75" customHeight="1" x14ac:dyDescent="0.25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</row>
    <row r="571" spans="1:31" ht="15.75" customHeight="1" x14ac:dyDescent="0.25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</row>
    <row r="572" spans="1:31" ht="15.75" customHeight="1" x14ac:dyDescent="0.25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</row>
    <row r="573" spans="1:31" ht="15.75" customHeight="1" x14ac:dyDescent="0.25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</row>
    <row r="574" spans="1:31" ht="15.75" customHeight="1" x14ac:dyDescent="0.25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</row>
    <row r="575" spans="1:31" ht="15.75" customHeight="1" x14ac:dyDescent="0.25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</row>
    <row r="576" spans="1:31" ht="15.75" customHeight="1" x14ac:dyDescent="0.25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</row>
    <row r="577" spans="1:31" ht="15.75" customHeight="1" x14ac:dyDescent="0.25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</row>
    <row r="578" spans="1:31" ht="15.75" customHeight="1" x14ac:dyDescent="0.25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</row>
    <row r="579" spans="1:31" ht="15.75" customHeight="1" x14ac:dyDescent="0.25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</row>
    <row r="580" spans="1:31" ht="15.75" customHeight="1" x14ac:dyDescent="0.25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</row>
    <row r="581" spans="1:31" ht="15.75" customHeight="1" x14ac:dyDescent="0.25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</row>
    <row r="582" spans="1:31" ht="15.75" customHeight="1" x14ac:dyDescent="0.25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</row>
    <row r="583" spans="1:31" ht="15.75" customHeight="1" x14ac:dyDescent="0.25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</row>
    <row r="584" spans="1:31" ht="15.75" customHeight="1" x14ac:dyDescent="0.25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</row>
    <row r="585" spans="1:31" ht="15.75" customHeight="1" x14ac:dyDescent="0.25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</row>
    <row r="586" spans="1:31" ht="15.75" customHeight="1" x14ac:dyDescent="0.25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</row>
    <row r="587" spans="1:31" ht="15.75" customHeight="1" x14ac:dyDescent="0.25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</row>
    <row r="588" spans="1:31" ht="15.75" customHeight="1" x14ac:dyDescent="0.25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</row>
    <row r="589" spans="1:31" ht="15.75" customHeight="1" x14ac:dyDescent="0.25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</row>
    <row r="590" spans="1:31" ht="15.75" customHeight="1" x14ac:dyDescent="0.25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</row>
    <row r="591" spans="1:31" ht="15.75" customHeight="1" x14ac:dyDescent="0.25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</row>
    <row r="592" spans="1:31" ht="15.75" customHeight="1" x14ac:dyDescent="0.25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</row>
    <row r="593" spans="1:31" ht="15.75" customHeight="1" x14ac:dyDescent="0.25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</row>
    <row r="594" spans="1:31" ht="15.75" customHeight="1" x14ac:dyDescent="0.25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</row>
    <row r="595" spans="1:31" ht="15.75" customHeight="1" x14ac:dyDescent="0.25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</row>
    <row r="596" spans="1:31" ht="15.75" customHeight="1" x14ac:dyDescent="0.25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</row>
    <row r="597" spans="1:31" ht="15.75" customHeight="1" x14ac:dyDescent="0.25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</row>
    <row r="598" spans="1:31" ht="15.75" customHeight="1" x14ac:dyDescent="0.25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</row>
    <row r="599" spans="1:31" ht="15.75" customHeight="1" x14ac:dyDescent="0.25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</row>
    <row r="600" spans="1:31" ht="15.75" customHeight="1" x14ac:dyDescent="0.25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</row>
    <row r="601" spans="1:31" ht="15.75" customHeight="1" x14ac:dyDescent="0.25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</row>
    <row r="602" spans="1:31" ht="15.75" customHeight="1" x14ac:dyDescent="0.25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</row>
    <row r="603" spans="1:31" ht="15.75" customHeight="1" x14ac:dyDescent="0.25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</row>
    <row r="604" spans="1:31" ht="15.75" customHeight="1" x14ac:dyDescent="0.25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</row>
    <row r="605" spans="1:31" ht="15.75" customHeight="1" x14ac:dyDescent="0.25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</row>
    <row r="606" spans="1:31" ht="15.75" customHeight="1" x14ac:dyDescent="0.25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</row>
    <row r="607" spans="1:31" ht="15.75" customHeight="1" x14ac:dyDescent="0.25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</row>
    <row r="608" spans="1:31" ht="15.75" customHeight="1" x14ac:dyDescent="0.25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</row>
    <row r="609" spans="1:31" ht="15.75" customHeight="1" x14ac:dyDescent="0.25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</row>
    <row r="610" spans="1:31" ht="15.75" customHeight="1" x14ac:dyDescent="0.25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</row>
    <row r="611" spans="1:31" ht="15.75" customHeight="1" x14ac:dyDescent="0.25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</row>
    <row r="612" spans="1:31" ht="15.75" customHeight="1" x14ac:dyDescent="0.25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</row>
    <row r="613" spans="1:31" ht="15.75" customHeight="1" x14ac:dyDescent="0.25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</row>
    <row r="614" spans="1:31" ht="15.75" customHeigh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</row>
    <row r="615" spans="1:31" ht="15.75" customHeight="1" x14ac:dyDescent="0.25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</row>
    <row r="616" spans="1:31" ht="15.75" customHeight="1" x14ac:dyDescent="0.25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</row>
    <row r="617" spans="1:31" ht="15.75" customHeight="1" x14ac:dyDescent="0.25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</row>
    <row r="618" spans="1:31" ht="15.75" customHeight="1" x14ac:dyDescent="0.25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</row>
    <row r="619" spans="1:31" ht="15.75" customHeight="1" x14ac:dyDescent="0.25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</row>
    <row r="620" spans="1:31" ht="15.75" customHeight="1" x14ac:dyDescent="0.25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</row>
    <row r="621" spans="1:31" ht="15.75" customHeight="1" x14ac:dyDescent="0.25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</row>
    <row r="622" spans="1:31" ht="15.75" customHeight="1" x14ac:dyDescent="0.25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</row>
    <row r="623" spans="1:31" ht="15.75" customHeight="1" x14ac:dyDescent="0.25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</row>
    <row r="624" spans="1:31" ht="15.75" customHeight="1" x14ac:dyDescent="0.25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</row>
    <row r="625" spans="1:31" ht="15.75" customHeight="1" x14ac:dyDescent="0.25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</row>
    <row r="626" spans="1:31" ht="15.75" customHeight="1" x14ac:dyDescent="0.25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</row>
    <row r="627" spans="1:31" ht="15.75" customHeight="1" x14ac:dyDescent="0.25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</row>
    <row r="628" spans="1:31" ht="15.75" customHeight="1" x14ac:dyDescent="0.25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</row>
    <row r="629" spans="1:31" ht="15.75" customHeight="1" x14ac:dyDescent="0.25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</row>
    <row r="630" spans="1:31" ht="15.75" customHeight="1" x14ac:dyDescent="0.25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</row>
    <row r="631" spans="1:31" ht="15.75" customHeight="1" x14ac:dyDescent="0.25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</row>
    <row r="632" spans="1:31" ht="15.75" customHeight="1" x14ac:dyDescent="0.25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</row>
    <row r="633" spans="1:31" ht="15.75" customHeight="1" x14ac:dyDescent="0.25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</row>
    <row r="634" spans="1:31" ht="15.75" customHeight="1" x14ac:dyDescent="0.25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</row>
    <row r="635" spans="1:31" ht="15.75" customHeight="1" x14ac:dyDescent="0.25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</row>
    <row r="636" spans="1:31" ht="15.75" customHeight="1" x14ac:dyDescent="0.25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</row>
    <row r="637" spans="1:31" ht="15.75" customHeight="1" x14ac:dyDescent="0.25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</row>
    <row r="638" spans="1:31" ht="15.75" customHeight="1" x14ac:dyDescent="0.25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</row>
    <row r="639" spans="1:31" ht="15.75" customHeight="1" x14ac:dyDescent="0.25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</row>
    <row r="640" spans="1:31" ht="15.75" customHeight="1" x14ac:dyDescent="0.25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</row>
    <row r="641" spans="1:31" ht="15.75" customHeight="1" x14ac:dyDescent="0.25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</row>
    <row r="642" spans="1:31" ht="15.75" customHeight="1" x14ac:dyDescent="0.25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</row>
    <row r="643" spans="1:31" ht="15.75" customHeight="1" x14ac:dyDescent="0.25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</row>
    <row r="644" spans="1:31" ht="15.75" customHeight="1" x14ac:dyDescent="0.25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</row>
    <row r="645" spans="1:31" ht="15.75" customHeight="1" x14ac:dyDescent="0.25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</row>
    <row r="646" spans="1:31" ht="15.75" customHeight="1" x14ac:dyDescent="0.25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</row>
    <row r="647" spans="1:31" ht="15.75" customHeight="1" x14ac:dyDescent="0.25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</row>
    <row r="648" spans="1:31" ht="15.75" customHeight="1" x14ac:dyDescent="0.25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</row>
    <row r="649" spans="1:31" ht="15.75" customHeight="1" x14ac:dyDescent="0.25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</row>
    <row r="650" spans="1:31" ht="15.75" customHeight="1" x14ac:dyDescent="0.25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</row>
    <row r="651" spans="1:31" ht="15.75" customHeight="1" x14ac:dyDescent="0.25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</row>
    <row r="652" spans="1:31" ht="15.75" customHeight="1" x14ac:dyDescent="0.25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</row>
    <row r="653" spans="1:31" ht="15.75" customHeight="1" x14ac:dyDescent="0.25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</row>
    <row r="654" spans="1:31" ht="15.75" customHeight="1" x14ac:dyDescent="0.25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</row>
    <row r="655" spans="1:31" ht="15.75" customHeight="1" x14ac:dyDescent="0.25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</row>
    <row r="656" spans="1:31" ht="15.75" customHeight="1" x14ac:dyDescent="0.25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</row>
    <row r="657" spans="1:31" ht="15.75" customHeight="1" x14ac:dyDescent="0.25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</row>
    <row r="658" spans="1:31" ht="15.75" customHeight="1" x14ac:dyDescent="0.25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</row>
    <row r="659" spans="1:31" ht="15.75" customHeight="1" x14ac:dyDescent="0.25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</row>
    <row r="660" spans="1:31" ht="15.75" customHeight="1" x14ac:dyDescent="0.25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</row>
    <row r="661" spans="1:31" ht="15.75" customHeight="1" x14ac:dyDescent="0.25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</row>
    <row r="662" spans="1:31" ht="15.75" customHeight="1" x14ac:dyDescent="0.25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</row>
    <row r="663" spans="1:31" ht="15.75" customHeight="1" x14ac:dyDescent="0.25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</row>
    <row r="664" spans="1:31" ht="15.75" customHeight="1" x14ac:dyDescent="0.25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</row>
    <row r="665" spans="1:31" ht="15.75" customHeight="1" x14ac:dyDescent="0.25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</row>
    <row r="666" spans="1:31" ht="15.75" customHeight="1" x14ac:dyDescent="0.25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</row>
    <row r="667" spans="1:31" ht="15.75" customHeight="1" x14ac:dyDescent="0.25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</row>
    <row r="668" spans="1:31" ht="15.75" customHeight="1" x14ac:dyDescent="0.25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</row>
    <row r="669" spans="1:31" ht="15.75" customHeight="1" x14ac:dyDescent="0.25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</row>
    <row r="670" spans="1:31" ht="15.75" customHeight="1" x14ac:dyDescent="0.25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</row>
    <row r="671" spans="1:31" ht="15.75" customHeight="1" x14ac:dyDescent="0.25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</row>
    <row r="672" spans="1:31" ht="15.75" customHeight="1" x14ac:dyDescent="0.25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</row>
    <row r="673" spans="1:31" ht="15.75" customHeight="1" x14ac:dyDescent="0.25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</row>
    <row r="674" spans="1:31" ht="15.75" customHeight="1" x14ac:dyDescent="0.25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</row>
    <row r="675" spans="1:31" ht="15.75" customHeight="1" x14ac:dyDescent="0.25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</row>
    <row r="676" spans="1:31" ht="15.75" customHeight="1" x14ac:dyDescent="0.25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</row>
    <row r="677" spans="1:31" ht="15.75" customHeight="1" x14ac:dyDescent="0.25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</row>
    <row r="678" spans="1:31" ht="15.75" customHeight="1" x14ac:dyDescent="0.25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</row>
    <row r="679" spans="1:31" ht="15.75" customHeight="1" x14ac:dyDescent="0.25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</row>
    <row r="680" spans="1:31" ht="15.75" customHeight="1" x14ac:dyDescent="0.25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</row>
    <row r="681" spans="1:31" ht="15.75" customHeight="1" x14ac:dyDescent="0.25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</row>
    <row r="682" spans="1:31" ht="15.75" customHeight="1" x14ac:dyDescent="0.25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</row>
    <row r="683" spans="1:31" ht="15.75" customHeight="1" x14ac:dyDescent="0.25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</row>
    <row r="684" spans="1:31" ht="15.75" customHeight="1" x14ac:dyDescent="0.25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</row>
    <row r="685" spans="1:31" ht="15.75" customHeight="1" x14ac:dyDescent="0.25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</row>
    <row r="686" spans="1:31" ht="15.75" customHeight="1" x14ac:dyDescent="0.25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</row>
    <row r="687" spans="1:31" ht="15.75" customHeight="1" x14ac:dyDescent="0.25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</row>
    <row r="688" spans="1:31" ht="15.75" customHeight="1" x14ac:dyDescent="0.25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</row>
    <row r="689" spans="1:31" ht="15.75" customHeight="1" x14ac:dyDescent="0.25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</row>
    <row r="690" spans="1:31" ht="15.75" customHeight="1" x14ac:dyDescent="0.25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</row>
    <row r="691" spans="1:31" ht="15.75" customHeight="1" x14ac:dyDescent="0.25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</row>
    <row r="692" spans="1:31" ht="15.75" customHeight="1" x14ac:dyDescent="0.25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</row>
    <row r="693" spans="1:31" ht="15.75" customHeight="1" x14ac:dyDescent="0.25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</row>
    <row r="694" spans="1:31" ht="15.75" customHeight="1" x14ac:dyDescent="0.25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</row>
    <row r="695" spans="1:31" ht="15.75" customHeight="1" x14ac:dyDescent="0.25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</row>
    <row r="696" spans="1:31" ht="15.75" customHeight="1" x14ac:dyDescent="0.25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77"/>
      <c r="AE696" s="77"/>
    </row>
    <row r="697" spans="1:31" ht="15.75" customHeight="1" x14ac:dyDescent="0.25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</row>
    <row r="698" spans="1:31" ht="15.75" customHeight="1" x14ac:dyDescent="0.25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  <c r="AD698" s="77"/>
      <c r="AE698" s="77"/>
    </row>
    <row r="699" spans="1:31" ht="15.75" customHeight="1" x14ac:dyDescent="0.25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  <c r="AD699" s="77"/>
      <c r="AE699" s="77"/>
    </row>
    <row r="700" spans="1:31" ht="15.75" customHeight="1" x14ac:dyDescent="0.25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77"/>
      <c r="AE700" s="77"/>
    </row>
    <row r="701" spans="1:31" ht="15.75" customHeight="1" x14ac:dyDescent="0.25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  <c r="AD701" s="77"/>
      <c r="AE701" s="77"/>
    </row>
    <row r="702" spans="1:31" ht="15.75" customHeight="1" x14ac:dyDescent="0.25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  <c r="AC702" s="77"/>
      <c r="AD702" s="77"/>
      <c r="AE702" s="77"/>
    </row>
    <row r="703" spans="1:31" ht="15.75" customHeight="1" x14ac:dyDescent="0.25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7"/>
      <c r="AE703" s="77"/>
    </row>
    <row r="704" spans="1:31" ht="15.75" customHeight="1" x14ac:dyDescent="0.25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77"/>
      <c r="AE704" s="77"/>
    </row>
    <row r="705" spans="1:31" ht="15.75" customHeight="1" x14ac:dyDescent="0.25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  <c r="AC705" s="77"/>
      <c r="AD705" s="77"/>
      <c r="AE705" s="77"/>
    </row>
    <row r="706" spans="1:31" ht="15.75" customHeight="1" x14ac:dyDescent="0.25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77"/>
      <c r="AE706" s="77"/>
    </row>
    <row r="707" spans="1:31" ht="15.75" customHeight="1" x14ac:dyDescent="0.25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77"/>
      <c r="AE707" s="77"/>
    </row>
    <row r="708" spans="1:31" ht="15.75" customHeight="1" x14ac:dyDescent="0.25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  <c r="AD708" s="77"/>
      <c r="AE708" s="77"/>
    </row>
    <row r="709" spans="1:31" ht="15.75" customHeight="1" x14ac:dyDescent="0.25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  <c r="AD709" s="77"/>
      <c r="AE709" s="77"/>
    </row>
    <row r="710" spans="1:31" ht="15.75" customHeight="1" x14ac:dyDescent="0.25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77"/>
      <c r="AE710" s="77"/>
    </row>
    <row r="711" spans="1:31" ht="15.75" customHeight="1" x14ac:dyDescent="0.25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77"/>
      <c r="AE711" s="77"/>
    </row>
    <row r="712" spans="1:31" ht="15.75" customHeight="1" x14ac:dyDescent="0.25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  <c r="AD712" s="77"/>
      <c r="AE712" s="77"/>
    </row>
    <row r="713" spans="1:31" ht="15.75" customHeight="1" x14ac:dyDescent="0.25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77"/>
      <c r="AE713" s="77"/>
    </row>
    <row r="714" spans="1:31" ht="15.75" customHeight="1" x14ac:dyDescent="0.25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  <c r="AD714" s="77"/>
      <c r="AE714" s="77"/>
    </row>
    <row r="715" spans="1:31" ht="15.75" customHeight="1" x14ac:dyDescent="0.25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  <c r="AC715" s="77"/>
      <c r="AD715" s="77"/>
      <c r="AE715" s="77"/>
    </row>
    <row r="716" spans="1:31" ht="15.75" customHeight="1" x14ac:dyDescent="0.25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  <c r="AD716" s="77"/>
      <c r="AE716" s="77"/>
    </row>
    <row r="717" spans="1:31" ht="15.75" customHeight="1" x14ac:dyDescent="0.25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  <c r="AC717" s="77"/>
      <c r="AD717" s="77"/>
      <c r="AE717" s="77"/>
    </row>
    <row r="718" spans="1:31" ht="15.75" customHeight="1" x14ac:dyDescent="0.25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  <c r="AC718" s="77"/>
      <c r="AD718" s="77"/>
      <c r="AE718" s="77"/>
    </row>
    <row r="719" spans="1:31" ht="15.75" customHeight="1" x14ac:dyDescent="0.25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  <c r="AC719" s="77"/>
      <c r="AD719" s="77"/>
      <c r="AE719" s="77"/>
    </row>
    <row r="720" spans="1:31" ht="15.75" customHeight="1" x14ac:dyDescent="0.25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  <c r="AC720" s="77"/>
      <c r="AD720" s="77"/>
      <c r="AE720" s="77"/>
    </row>
    <row r="721" spans="1:31" ht="15.75" customHeight="1" x14ac:dyDescent="0.25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  <c r="AC721" s="77"/>
      <c r="AD721" s="77"/>
      <c r="AE721" s="77"/>
    </row>
    <row r="722" spans="1:31" ht="15.75" customHeight="1" x14ac:dyDescent="0.25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  <c r="AC722" s="77"/>
      <c r="AD722" s="77"/>
      <c r="AE722" s="77"/>
    </row>
    <row r="723" spans="1:31" ht="15.75" customHeight="1" x14ac:dyDescent="0.25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  <c r="AC723" s="77"/>
      <c r="AD723" s="77"/>
      <c r="AE723" s="77"/>
    </row>
    <row r="724" spans="1:31" ht="15.75" customHeight="1" x14ac:dyDescent="0.25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  <c r="AC724" s="77"/>
      <c r="AD724" s="77"/>
      <c r="AE724" s="77"/>
    </row>
    <row r="725" spans="1:31" ht="15.75" customHeight="1" x14ac:dyDescent="0.25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  <c r="AC725" s="77"/>
      <c r="AD725" s="77"/>
      <c r="AE725" s="77"/>
    </row>
    <row r="726" spans="1:31" ht="15.75" customHeight="1" x14ac:dyDescent="0.25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  <c r="AC726" s="77"/>
      <c r="AD726" s="77"/>
      <c r="AE726" s="77"/>
    </row>
    <row r="727" spans="1:31" ht="15.75" customHeight="1" x14ac:dyDescent="0.25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  <c r="AC727" s="77"/>
      <c r="AD727" s="77"/>
      <c r="AE727" s="77"/>
    </row>
    <row r="728" spans="1:31" ht="15.75" customHeight="1" x14ac:dyDescent="0.25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  <c r="AC728" s="77"/>
      <c r="AD728" s="77"/>
      <c r="AE728" s="77"/>
    </row>
    <row r="729" spans="1:31" ht="15.75" customHeight="1" x14ac:dyDescent="0.25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  <c r="AC729" s="77"/>
      <c r="AD729" s="77"/>
      <c r="AE729" s="77"/>
    </row>
    <row r="730" spans="1:31" ht="15.75" customHeight="1" x14ac:dyDescent="0.25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  <c r="AC730" s="77"/>
      <c r="AD730" s="77"/>
      <c r="AE730" s="77"/>
    </row>
    <row r="731" spans="1:31" ht="15.75" customHeight="1" x14ac:dyDescent="0.25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  <c r="AC731" s="77"/>
      <c r="AD731" s="77"/>
      <c r="AE731" s="77"/>
    </row>
    <row r="732" spans="1:31" ht="15.75" customHeight="1" x14ac:dyDescent="0.25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  <c r="AC732" s="77"/>
      <c r="AD732" s="77"/>
      <c r="AE732" s="77"/>
    </row>
    <row r="733" spans="1:31" ht="15.75" customHeight="1" x14ac:dyDescent="0.25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  <c r="AC733" s="77"/>
      <c r="AD733" s="77"/>
      <c r="AE733" s="77"/>
    </row>
    <row r="734" spans="1:31" ht="15.75" customHeight="1" x14ac:dyDescent="0.25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  <c r="AC734" s="77"/>
      <c r="AD734" s="77"/>
      <c r="AE734" s="77"/>
    </row>
    <row r="735" spans="1:31" ht="15.75" customHeight="1" x14ac:dyDescent="0.25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  <c r="AC735" s="77"/>
      <c r="AD735" s="77"/>
      <c r="AE735" s="77"/>
    </row>
    <row r="736" spans="1:31" ht="15.75" customHeight="1" x14ac:dyDescent="0.25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  <c r="AC736" s="77"/>
      <c r="AD736" s="77"/>
      <c r="AE736" s="77"/>
    </row>
    <row r="737" spans="1:31" ht="15.75" customHeight="1" x14ac:dyDescent="0.25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  <c r="AC737" s="77"/>
      <c r="AD737" s="77"/>
      <c r="AE737" s="77"/>
    </row>
    <row r="738" spans="1:31" ht="15.75" customHeight="1" x14ac:dyDescent="0.25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  <c r="AD738" s="77"/>
      <c r="AE738" s="77"/>
    </row>
    <row r="739" spans="1:31" ht="15.75" customHeight="1" x14ac:dyDescent="0.25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  <c r="AD739" s="77"/>
      <c r="AE739" s="77"/>
    </row>
    <row r="740" spans="1:31" ht="15.75" customHeight="1" x14ac:dyDescent="0.25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  <c r="AD740" s="77"/>
      <c r="AE740" s="77"/>
    </row>
    <row r="741" spans="1:31" ht="15.75" customHeight="1" x14ac:dyDescent="0.25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  <c r="AD741" s="77"/>
      <c r="AE741" s="77"/>
    </row>
    <row r="742" spans="1:31" ht="15.75" customHeight="1" x14ac:dyDescent="0.25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  <c r="AD742" s="77"/>
      <c r="AE742" s="77"/>
    </row>
    <row r="743" spans="1:31" ht="15.75" customHeight="1" x14ac:dyDescent="0.25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  <c r="AD743" s="77"/>
      <c r="AE743" s="77"/>
    </row>
    <row r="744" spans="1:31" ht="15.75" customHeight="1" x14ac:dyDescent="0.25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  <c r="AD744" s="77"/>
      <c r="AE744" s="77"/>
    </row>
    <row r="745" spans="1:31" ht="15.75" customHeight="1" x14ac:dyDescent="0.25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  <c r="AD745" s="77"/>
      <c r="AE745" s="77"/>
    </row>
    <row r="746" spans="1:31" ht="15.75" customHeight="1" x14ac:dyDescent="0.25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  <c r="AD746" s="77"/>
      <c r="AE746" s="77"/>
    </row>
    <row r="747" spans="1:31" ht="15.75" customHeight="1" x14ac:dyDescent="0.25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  <c r="AC747" s="77"/>
      <c r="AD747" s="77"/>
      <c r="AE747" s="77"/>
    </row>
    <row r="748" spans="1:31" ht="15.75" customHeight="1" x14ac:dyDescent="0.25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  <c r="AC748" s="77"/>
      <c r="AD748" s="77"/>
      <c r="AE748" s="77"/>
    </row>
    <row r="749" spans="1:31" ht="15.75" customHeight="1" x14ac:dyDescent="0.25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  <c r="AC749" s="77"/>
      <c r="AD749" s="77"/>
      <c r="AE749" s="77"/>
    </row>
    <row r="750" spans="1:31" ht="15.75" customHeight="1" x14ac:dyDescent="0.25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  <c r="AC750" s="77"/>
      <c r="AD750" s="77"/>
      <c r="AE750" s="77"/>
    </row>
    <row r="751" spans="1:31" ht="15.75" customHeight="1" x14ac:dyDescent="0.25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  <c r="AC751" s="77"/>
      <c r="AD751" s="77"/>
      <c r="AE751" s="77"/>
    </row>
    <row r="752" spans="1:31" ht="15.75" customHeight="1" x14ac:dyDescent="0.25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  <c r="AC752" s="77"/>
      <c r="AD752" s="77"/>
      <c r="AE752" s="77"/>
    </row>
    <row r="753" spans="1:31" ht="15.75" customHeight="1" x14ac:dyDescent="0.25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7"/>
    </row>
    <row r="754" spans="1:31" ht="15.75" customHeight="1" x14ac:dyDescent="0.25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  <c r="AC754" s="77"/>
      <c r="AD754" s="77"/>
      <c r="AE754" s="77"/>
    </row>
    <row r="755" spans="1:31" ht="15.75" customHeight="1" x14ac:dyDescent="0.25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  <c r="AC755" s="77"/>
      <c r="AD755" s="77"/>
      <c r="AE755" s="77"/>
    </row>
    <row r="756" spans="1:31" ht="15.75" customHeight="1" x14ac:dyDescent="0.25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  <c r="AC756" s="77"/>
      <c r="AD756" s="77"/>
      <c r="AE756" s="77"/>
    </row>
    <row r="757" spans="1:31" ht="15.75" customHeight="1" x14ac:dyDescent="0.25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  <c r="AC757" s="77"/>
      <c r="AD757" s="77"/>
      <c r="AE757" s="77"/>
    </row>
    <row r="758" spans="1:31" ht="15.75" customHeight="1" x14ac:dyDescent="0.25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  <c r="AC758" s="77"/>
      <c r="AD758" s="77"/>
      <c r="AE758" s="77"/>
    </row>
    <row r="759" spans="1:31" ht="15.75" customHeight="1" x14ac:dyDescent="0.25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  <c r="AC759" s="77"/>
      <c r="AD759" s="77"/>
      <c r="AE759" s="77"/>
    </row>
    <row r="760" spans="1:31" ht="15.75" customHeight="1" x14ac:dyDescent="0.25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  <c r="AC760" s="77"/>
      <c r="AD760" s="77"/>
      <c r="AE760" s="77"/>
    </row>
    <row r="761" spans="1:31" ht="15.75" customHeight="1" x14ac:dyDescent="0.25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  <c r="AC761" s="77"/>
      <c r="AD761" s="77"/>
      <c r="AE761" s="77"/>
    </row>
    <row r="762" spans="1:31" ht="15.75" customHeight="1" x14ac:dyDescent="0.25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  <c r="AC762" s="77"/>
      <c r="AD762" s="77"/>
      <c r="AE762" s="77"/>
    </row>
    <row r="763" spans="1:31" ht="15.75" customHeight="1" x14ac:dyDescent="0.25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  <c r="AD763" s="77"/>
      <c r="AE763" s="77"/>
    </row>
    <row r="764" spans="1:31" ht="15.75" customHeight="1" x14ac:dyDescent="0.25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</row>
    <row r="765" spans="1:31" ht="15.75" customHeight="1" x14ac:dyDescent="0.25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  <c r="AD765" s="77"/>
      <c r="AE765" s="77"/>
    </row>
    <row r="766" spans="1:31" ht="15.75" customHeight="1" x14ac:dyDescent="0.25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  <c r="AD766" s="77"/>
      <c r="AE766" s="77"/>
    </row>
    <row r="767" spans="1:31" ht="15.75" customHeight="1" x14ac:dyDescent="0.25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  <c r="AD767" s="77"/>
      <c r="AE767" s="77"/>
    </row>
    <row r="768" spans="1:31" ht="15.75" customHeight="1" x14ac:dyDescent="0.25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  <c r="AC768" s="77"/>
      <c r="AD768" s="77"/>
      <c r="AE768" s="77"/>
    </row>
    <row r="769" spans="1:31" ht="15.75" customHeight="1" x14ac:dyDescent="0.25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  <c r="AC769" s="77"/>
      <c r="AD769" s="77"/>
      <c r="AE769" s="77"/>
    </row>
    <row r="770" spans="1:31" ht="15.75" customHeight="1" x14ac:dyDescent="0.25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  <c r="AC770" s="77"/>
      <c r="AD770" s="77"/>
      <c r="AE770" s="77"/>
    </row>
    <row r="771" spans="1:31" ht="15.75" customHeight="1" x14ac:dyDescent="0.25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  <c r="AC771" s="77"/>
      <c r="AD771" s="77"/>
      <c r="AE771" s="77"/>
    </row>
    <row r="772" spans="1:31" ht="15.75" customHeight="1" x14ac:dyDescent="0.25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  <c r="AC772" s="77"/>
      <c r="AD772" s="77"/>
      <c r="AE772" s="77"/>
    </row>
    <row r="773" spans="1:31" ht="15.75" customHeight="1" x14ac:dyDescent="0.25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  <c r="AC773" s="77"/>
      <c r="AD773" s="77"/>
      <c r="AE773" s="77"/>
    </row>
    <row r="774" spans="1:31" ht="15.75" customHeight="1" x14ac:dyDescent="0.25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  <c r="AC774" s="77"/>
      <c r="AD774" s="77"/>
      <c r="AE774" s="77"/>
    </row>
    <row r="775" spans="1:31" ht="15.75" customHeight="1" x14ac:dyDescent="0.25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  <c r="AC775" s="77"/>
      <c r="AD775" s="77"/>
      <c r="AE775" s="77"/>
    </row>
    <row r="776" spans="1:31" ht="15.75" customHeight="1" x14ac:dyDescent="0.25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  <c r="AC776" s="77"/>
      <c r="AD776" s="77"/>
      <c r="AE776" s="77"/>
    </row>
    <row r="777" spans="1:31" ht="15.75" customHeight="1" x14ac:dyDescent="0.25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  <c r="AC777" s="77"/>
      <c r="AD777" s="77"/>
      <c r="AE777" s="77"/>
    </row>
    <row r="778" spans="1:31" ht="15.75" customHeight="1" x14ac:dyDescent="0.25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  <c r="AC778" s="77"/>
      <c r="AD778" s="77"/>
      <c r="AE778" s="77"/>
    </row>
    <row r="779" spans="1:31" ht="15.75" customHeight="1" x14ac:dyDescent="0.25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  <c r="AC779" s="77"/>
      <c r="AD779" s="77"/>
      <c r="AE779" s="77"/>
    </row>
    <row r="780" spans="1:31" ht="15.75" customHeight="1" x14ac:dyDescent="0.25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  <c r="AC780" s="77"/>
      <c r="AD780" s="77"/>
      <c r="AE780" s="77"/>
    </row>
    <row r="781" spans="1:31" ht="15.75" customHeight="1" x14ac:dyDescent="0.25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  <c r="AC781" s="77"/>
      <c r="AD781" s="77"/>
      <c r="AE781" s="77"/>
    </row>
    <row r="782" spans="1:31" ht="15.75" customHeight="1" x14ac:dyDescent="0.25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  <c r="AD782" s="77"/>
      <c r="AE782" s="77"/>
    </row>
    <row r="783" spans="1:31" ht="15.75" customHeight="1" x14ac:dyDescent="0.25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  <c r="AC783" s="77"/>
      <c r="AD783" s="77"/>
      <c r="AE783" s="77"/>
    </row>
    <row r="784" spans="1:31" ht="15.75" customHeight="1" x14ac:dyDescent="0.25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  <c r="AC784" s="77"/>
      <c r="AD784" s="77"/>
      <c r="AE784" s="77"/>
    </row>
    <row r="785" spans="1:31" ht="15.75" customHeight="1" x14ac:dyDescent="0.25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  <c r="AC785" s="77"/>
      <c r="AD785" s="77"/>
      <c r="AE785" s="77"/>
    </row>
    <row r="786" spans="1:31" ht="15.75" customHeight="1" x14ac:dyDescent="0.25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  <c r="AC786" s="77"/>
      <c r="AD786" s="77"/>
      <c r="AE786" s="77"/>
    </row>
    <row r="787" spans="1:31" ht="15.75" customHeight="1" x14ac:dyDescent="0.25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  <c r="AC787" s="77"/>
      <c r="AD787" s="77"/>
      <c r="AE787" s="77"/>
    </row>
    <row r="788" spans="1:31" ht="15.75" customHeight="1" x14ac:dyDescent="0.25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  <c r="AC788" s="77"/>
      <c r="AD788" s="77"/>
      <c r="AE788" s="77"/>
    </row>
    <row r="789" spans="1:31" ht="15.75" customHeight="1" x14ac:dyDescent="0.25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  <c r="AD789" s="77"/>
      <c r="AE789" s="77"/>
    </row>
    <row r="790" spans="1:31" ht="15.75" customHeight="1" x14ac:dyDescent="0.25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  <c r="AD790" s="77"/>
      <c r="AE790" s="77"/>
    </row>
    <row r="791" spans="1:31" ht="15.75" customHeight="1" x14ac:dyDescent="0.25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</row>
    <row r="792" spans="1:31" ht="15.75" customHeight="1" x14ac:dyDescent="0.25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  <c r="AD792" s="77"/>
      <c r="AE792" s="77"/>
    </row>
    <row r="793" spans="1:31" ht="15.75" customHeight="1" x14ac:dyDescent="0.25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  <c r="AC793" s="77"/>
      <c r="AD793" s="77"/>
      <c r="AE793" s="77"/>
    </row>
    <row r="794" spans="1:31" ht="15.75" customHeight="1" x14ac:dyDescent="0.25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  <c r="AC794" s="77"/>
      <c r="AD794" s="77"/>
      <c r="AE794" s="77"/>
    </row>
    <row r="795" spans="1:31" ht="15.75" customHeight="1" x14ac:dyDescent="0.25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  <c r="AC795" s="77"/>
      <c r="AD795" s="77"/>
      <c r="AE795" s="77"/>
    </row>
    <row r="796" spans="1:31" ht="15.75" customHeight="1" x14ac:dyDescent="0.25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  <c r="AC796" s="77"/>
      <c r="AD796" s="77"/>
      <c r="AE796" s="77"/>
    </row>
    <row r="797" spans="1:31" ht="15.75" customHeight="1" x14ac:dyDescent="0.25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  <c r="AC797" s="77"/>
      <c r="AD797" s="77"/>
      <c r="AE797" s="77"/>
    </row>
    <row r="798" spans="1:31" ht="15.75" customHeight="1" x14ac:dyDescent="0.25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  <c r="AC798" s="77"/>
      <c r="AD798" s="77"/>
      <c r="AE798" s="77"/>
    </row>
    <row r="799" spans="1:31" ht="15.75" customHeight="1" x14ac:dyDescent="0.25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  <c r="AC799" s="77"/>
      <c r="AD799" s="77"/>
      <c r="AE799" s="77"/>
    </row>
    <row r="800" spans="1:31" ht="15.75" customHeight="1" x14ac:dyDescent="0.25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  <c r="AC800" s="77"/>
      <c r="AD800" s="77"/>
      <c r="AE800" s="77"/>
    </row>
    <row r="801" spans="1:31" ht="15.75" customHeight="1" x14ac:dyDescent="0.25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  <c r="AC801" s="77"/>
      <c r="AD801" s="77"/>
      <c r="AE801" s="77"/>
    </row>
    <row r="802" spans="1:31" ht="15.75" customHeight="1" x14ac:dyDescent="0.25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  <c r="AC802" s="77"/>
      <c r="AD802" s="77"/>
      <c r="AE802" s="77"/>
    </row>
    <row r="803" spans="1:31" ht="15.75" customHeight="1" x14ac:dyDescent="0.25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  <c r="AC803" s="77"/>
      <c r="AD803" s="77"/>
      <c r="AE803" s="77"/>
    </row>
    <row r="804" spans="1:31" ht="15.75" customHeight="1" x14ac:dyDescent="0.25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  <c r="AC804" s="77"/>
      <c r="AD804" s="77"/>
      <c r="AE804" s="77"/>
    </row>
    <row r="805" spans="1:31" ht="15.75" customHeight="1" x14ac:dyDescent="0.25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  <c r="AC805" s="77"/>
      <c r="AD805" s="77"/>
      <c r="AE805" s="77"/>
    </row>
    <row r="806" spans="1:31" ht="15.75" customHeight="1" x14ac:dyDescent="0.25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  <c r="AC806" s="77"/>
      <c r="AD806" s="77"/>
      <c r="AE806" s="77"/>
    </row>
    <row r="807" spans="1:31" ht="15.75" customHeight="1" x14ac:dyDescent="0.25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  <c r="AC807" s="77"/>
      <c r="AD807" s="77"/>
      <c r="AE807" s="77"/>
    </row>
    <row r="808" spans="1:31" ht="15.75" customHeight="1" x14ac:dyDescent="0.25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  <c r="AC808" s="77"/>
      <c r="AD808" s="77"/>
      <c r="AE808" s="77"/>
    </row>
    <row r="809" spans="1:31" ht="15.75" customHeight="1" x14ac:dyDescent="0.25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  <c r="AC809" s="77"/>
      <c r="AD809" s="77"/>
      <c r="AE809" s="77"/>
    </row>
    <row r="810" spans="1:31" ht="15.75" customHeight="1" x14ac:dyDescent="0.25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  <c r="AC810" s="77"/>
      <c r="AD810" s="77"/>
      <c r="AE810" s="77"/>
    </row>
    <row r="811" spans="1:31" ht="15.75" customHeight="1" x14ac:dyDescent="0.25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  <c r="AC811" s="77"/>
      <c r="AD811" s="77"/>
      <c r="AE811" s="77"/>
    </row>
    <row r="812" spans="1:31" ht="15.75" customHeight="1" x14ac:dyDescent="0.25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  <c r="AC812" s="77"/>
      <c r="AD812" s="77"/>
      <c r="AE812" s="77"/>
    </row>
    <row r="813" spans="1:31" ht="15.75" customHeight="1" x14ac:dyDescent="0.25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  <c r="AC813" s="77"/>
      <c r="AD813" s="77"/>
      <c r="AE813" s="77"/>
    </row>
    <row r="814" spans="1:31" ht="15.75" customHeight="1" x14ac:dyDescent="0.25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  <c r="AC814" s="77"/>
      <c r="AD814" s="77"/>
      <c r="AE814" s="77"/>
    </row>
    <row r="815" spans="1:31" ht="15.75" customHeight="1" x14ac:dyDescent="0.25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  <c r="AC815" s="77"/>
      <c r="AD815" s="77"/>
      <c r="AE815" s="77"/>
    </row>
    <row r="816" spans="1:31" ht="15.75" customHeight="1" x14ac:dyDescent="0.25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  <c r="AC816" s="77"/>
      <c r="AD816" s="77"/>
      <c r="AE816" s="77"/>
    </row>
    <row r="817" spans="1:31" ht="15.75" customHeight="1" x14ac:dyDescent="0.25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  <c r="AC817" s="77"/>
      <c r="AD817" s="77"/>
      <c r="AE817" s="77"/>
    </row>
    <row r="818" spans="1:31" ht="15.75" customHeight="1" x14ac:dyDescent="0.25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  <c r="AC818" s="77"/>
      <c r="AD818" s="77"/>
      <c r="AE818" s="77"/>
    </row>
    <row r="819" spans="1:31" ht="15.75" customHeight="1" x14ac:dyDescent="0.25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  <c r="AC819" s="77"/>
      <c r="AD819" s="77"/>
      <c r="AE819" s="77"/>
    </row>
    <row r="820" spans="1:31" ht="15.75" customHeight="1" x14ac:dyDescent="0.25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  <c r="AC820" s="77"/>
      <c r="AD820" s="77"/>
      <c r="AE820" s="77"/>
    </row>
    <row r="821" spans="1:31" ht="15.75" customHeight="1" x14ac:dyDescent="0.25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  <c r="AC821" s="77"/>
      <c r="AD821" s="77"/>
      <c r="AE821" s="77"/>
    </row>
    <row r="822" spans="1:31" ht="15.75" customHeight="1" x14ac:dyDescent="0.25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  <c r="AC822" s="77"/>
      <c r="AD822" s="77"/>
      <c r="AE822" s="77"/>
    </row>
    <row r="823" spans="1:31" ht="15.75" customHeight="1" x14ac:dyDescent="0.25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  <c r="AC823" s="77"/>
      <c r="AD823" s="77"/>
      <c r="AE823" s="77"/>
    </row>
    <row r="824" spans="1:31" ht="15.75" customHeight="1" x14ac:dyDescent="0.25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  <c r="AC824" s="77"/>
      <c r="AD824" s="77"/>
      <c r="AE824" s="77"/>
    </row>
    <row r="825" spans="1:31" ht="15.75" customHeight="1" x14ac:dyDescent="0.25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  <c r="AC825" s="77"/>
      <c r="AD825" s="77"/>
      <c r="AE825" s="77"/>
    </row>
    <row r="826" spans="1:31" ht="15.75" customHeight="1" x14ac:dyDescent="0.25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  <c r="AC826" s="77"/>
      <c r="AD826" s="77"/>
      <c r="AE826" s="77"/>
    </row>
    <row r="827" spans="1:31" ht="15.75" customHeight="1" x14ac:dyDescent="0.25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  <c r="AC827" s="77"/>
      <c r="AD827" s="77"/>
      <c r="AE827" s="77"/>
    </row>
    <row r="828" spans="1:31" ht="15.75" customHeight="1" x14ac:dyDescent="0.25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  <c r="AC828" s="77"/>
      <c r="AD828" s="77"/>
      <c r="AE828" s="77"/>
    </row>
    <row r="829" spans="1:31" ht="15.75" customHeight="1" x14ac:dyDescent="0.25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</row>
    <row r="830" spans="1:31" ht="15.75" customHeight="1" x14ac:dyDescent="0.25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</row>
    <row r="831" spans="1:31" ht="15.75" customHeight="1" x14ac:dyDescent="0.25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  <c r="AC831" s="77"/>
      <c r="AD831" s="77"/>
      <c r="AE831" s="77"/>
    </row>
    <row r="832" spans="1:31" ht="15.75" customHeight="1" x14ac:dyDescent="0.25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</row>
    <row r="833" spans="1:31" ht="15.75" customHeight="1" x14ac:dyDescent="0.25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</row>
    <row r="834" spans="1:31" ht="15.75" customHeight="1" x14ac:dyDescent="0.25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</row>
    <row r="835" spans="1:31" ht="15.75" customHeight="1" x14ac:dyDescent="0.25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</row>
    <row r="836" spans="1:31" ht="15.75" customHeight="1" x14ac:dyDescent="0.25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  <c r="AC836" s="77"/>
      <c r="AD836" s="77"/>
      <c r="AE836" s="77"/>
    </row>
    <row r="837" spans="1:31" ht="15.75" customHeight="1" x14ac:dyDescent="0.25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  <c r="AC837" s="77"/>
      <c r="AD837" s="77"/>
      <c r="AE837" s="77"/>
    </row>
    <row r="838" spans="1:31" ht="15.75" customHeight="1" x14ac:dyDescent="0.25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  <c r="AC838" s="77"/>
      <c r="AD838" s="77"/>
      <c r="AE838" s="77"/>
    </row>
    <row r="839" spans="1:31" ht="15.75" customHeight="1" x14ac:dyDescent="0.25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  <c r="AC839" s="77"/>
      <c r="AD839" s="77"/>
      <c r="AE839" s="77"/>
    </row>
    <row r="840" spans="1:31" ht="15.75" customHeight="1" x14ac:dyDescent="0.25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  <c r="AC840" s="77"/>
      <c r="AD840" s="77"/>
      <c r="AE840" s="77"/>
    </row>
    <row r="841" spans="1:31" ht="15.75" customHeight="1" x14ac:dyDescent="0.25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  <c r="AC841" s="77"/>
      <c r="AD841" s="77"/>
      <c r="AE841" s="77"/>
    </row>
    <row r="842" spans="1:31" ht="15.75" customHeight="1" x14ac:dyDescent="0.25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  <c r="AC842" s="77"/>
      <c r="AD842" s="77"/>
      <c r="AE842" s="77"/>
    </row>
    <row r="843" spans="1:31" ht="15.75" customHeight="1" x14ac:dyDescent="0.25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  <c r="AC843" s="77"/>
      <c r="AD843" s="77"/>
      <c r="AE843" s="77"/>
    </row>
    <row r="844" spans="1:31" ht="15.75" customHeight="1" x14ac:dyDescent="0.25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  <c r="AC844" s="77"/>
      <c r="AD844" s="77"/>
      <c r="AE844" s="77"/>
    </row>
    <row r="845" spans="1:31" ht="15.75" customHeight="1" x14ac:dyDescent="0.25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  <c r="AC845" s="77"/>
      <c r="AD845" s="77"/>
      <c r="AE845" s="77"/>
    </row>
    <row r="846" spans="1:31" ht="15.75" customHeight="1" x14ac:dyDescent="0.25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  <c r="AC846" s="77"/>
      <c r="AD846" s="77"/>
      <c r="AE846" s="77"/>
    </row>
    <row r="847" spans="1:31" ht="15.75" customHeight="1" x14ac:dyDescent="0.25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  <c r="AC847" s="77"/>
      <c r="AD847" s="77"/>
      <c r="AE847" s="77"/>
    </row>
    <row r="848" spans="1:31" ht="15.75" customHeight="1" x14ac:dyDescent="0.25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  <c r="AC848" s="77"/>
      <c r="AD848" s="77"/>
      <c r="AE848" s="77"/>
    </row>
    <row r="849" spans="1:31" ht="15.75" customHeight="1" x14ac:dyDescent="0.25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  <c r="AC849" s="77"/>
      <c r="AD849" s="77"/>
      <c r="AE849" s="77"/>
    </row>
    <row r="850" spans="1:31" ht="15.75" customHeight="1" x14ac:dyDescent="0.25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  <c r="AC850" s="77"/>
      <c r="AD850" s="77"/>
      <c r="AE850" s="77"/>
    </row>
    <row r="851" spans="1:31" ht="15.75" customHeight="1" x14ac:dyDescent="0.25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  <c r="AC851" s="77"/>
      <c r="AD851" s="77"/>
      <c r="AE851" s="77"/>
    </row>
    <row r="852" spans="1:31" ht="15.75" customHeight="1" x14ac:dyDescent="0.25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  <c r="AD852" s="77"/>
      <c r="AE852" s="77"/>
    </row>
    <row r="853" spans="1:31" ht="15.75" customHeight="1" x14ac:dyDescent="0.25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  <c r="AD853" s="77"/>
      <c r="AE853" s="77"/>
    </row>
    <row r="854" spans="1:31" ht="15.75" customHeight="1" x14ac:dyDescent="0.25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  <c r="AC854" s="77"/>
      <c r="AD854" s="77"/>
      <c r="AE854" s="77"/>
    </row>
    <row r="855" spans="1:31" ht="15.75" customHeight="1" x14ac:dyDescent="0.25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  <c r="AD855" s="77"/>
      <c r="AE855" s="77"/>
    </row>
    <row r="856" spans="1:31" ht="15.75" customHeight="1" x14ac:dyDescent="0.25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  <c r="AD856" s="77"/>
      <c r="AE856" s="77"/>
    </row>
    <row r="857" spans="1:31" ht="15.75" customHeight="1" x14ac:dyDescent="0.25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  <c r="AD857" s="77"/>
      <c r="AE857" s="77"/>
    </row>
    <row r="858" spans="1:31" ht="15.75" customHeight="1" x14ac:dyDescent="0.25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</row>
    <row r="859" spans="1:31" ht="15.75" customHeight="1" x14ac:dyDescent="0.25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  <c r="AD859" s="77"/>
      <c r="AE859" s="77"/>
    </row>
    <row r="860" spans="1:31" ht="15.75" customHeight="1" x14ac:dyDescent="0.25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  <c r="AD860" s="77"/>
      <c r="AE860" s="77"/>
    </row>
    <row r="861" spans="1:31" ht="15.75" customHeight="1" x14ac:dyDescent="0.25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  <c r="AD861" s="77"/>
      <c r="AE861" s="77"/>
    </row>
    <row r="862" spans="1:31" ht="15.75" customHeight="1" x14ac:dyDescent="0.25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  <c r="AD862" s="77"/>
      <c r="AE862" s="77"/>
    </row>
    <row r="863" spans="1:31" ht="15.75" customHeight="1" x14ac:dyDescent="0.25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  <c r="AD863" s="77"/>
      <c r="AE863" s="77"/>
    </row>
    <row r="864" spans="1:31" ht="15.75" customHeight="1" x14ac:dyDescent="0.25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  <c r="AC864" s="77"/>
      <c r="AD864" s="77"/>
      <c r="AE864" s="77"/>
    </row>
    <row r="865" spans="1:31" ht="15.75" customHeight="1" x14ac:dyDescent="0.25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  <c r="AD865" s="77"/>
      <c r="AE865" s="77"/>
    </row>
    <row r="866" spans="1:31" ht="15.75" customHeight="1" x14ac:dyDescent="0.25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  <c r="AD866" s="77"/>
      <c r="AE866" s="77"/>
    </row>
    <row r="867" spans="1:31" ht="15.75" customHeight="1" x14ac:dyDescent="0.25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  <c r="AD867" s="77"/>
      <c r="AE867" s="77"/>
    </row>
    <row r="868" spans="1:31" ht="15.75" customHeight="1" x14ac:dyDescent="0.25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  <c r="AD868" s="77"/>
      <c r="AE868" s="77"/>
    </row>
    <row r="869" spans="1:31" ht="15.75" customHeight="1" x14ac:dyDescent="0.25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  <c r="AC869" s="77"/>
      <c r="AD869" s="77"/>
      <c r="AE869" s="77"/>
    </row>
    <row r="870" spans="1:31" ht="15.75" customHeight="1" x14ac:dyDescent="0.25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  <c r="AC870" s="77"/>
      <c r="AD870" s="77"/>
      <c r="AE870" s="77"/>
    </row>
    <row r="871" spans="1:31" ht="15.75" customHeight="1" x14ac:dyDescent="0.25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  <c r="AC871" s="77"/>
      <c r="AD871" s="77"/>
      <c r="AE871" s="77"/>
    </row>
    <row r="872" spans="1:31" ht="15.75" customHeight="1" x14ac:dyDescent="0.25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  <c r="AC872" s="77"/>
      <c r="AD872" s="77"/>
      <c r="AE872" s="77"/>
    </row>
    <row r="873" spans="1:31" ht="15.75" customHeight="1" x14ac:dyDescent="0.25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  <c r="AC873" s="77"/>
      <c r="AD873" s="77"/>
      <c r="AE873" s="77"/>
    </row>
    <row r="874" spans="1:31" ht="15.75" customHeight="1" x14ac:dyDescent="0.25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  <c r="AC874" s="77"/>
      <c r="AD874" s="77"/>
      <c r="AE874" s="77"/>
    </row>
    <row r="875" spans="1:31" ht="15.75" customHeight="1" x14ac:dyDescent="0.25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  <c r="AD875" s="77"/>
      <c r="AE875" s="77"/>
    </row>
    <row r="876" spans="1:31" ht="15.75" customHeight="1" x14ac:dyDescent="0.25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  <c r="AD876" s="77"/>
      <c r="AE876" s="77"/>
    </row>
    <row r="877" spans="1:31" ht="15.75" customHeight="1" x14ac:dyDescent="0.25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  <c r="AD877" s="77"/>
      <c r="AE877" s="77"/>
    </row>
    <row r="878" spans="1:31" ht="15.75" customHeight="1" x14ac:dyDescent="0.25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  <c r="AD878" s="77"/>
      <c r="AE878" s="77"/>
    </row>
    <row r="879" spans="1:31" ht="15.75" customHeight="1" x14ac:dyDescent="0.25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  <c r="AD879" s="77"/>
      <c r="AE879" s="77"/>
    </row>
    <row r="880" spans="1:31" ht="15.75" customHeight="1" x14ac:dyDescent="0.25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  <c r="AD880" s="77"/>
      <c r="AE880" s="77"/>
    </row>
    <row r="881" spans="1:31" ht="15.75" customHeight="1" x14ac:dyDescent="0.25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  <c r="AD881" s="77"/>
      <c r="AE881" s="77"/>
    </row>
    <row r="882" spans="1:31" ht="15.75" customHeight="1" x14ac:dyDescent="0.25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  <c r="AD882" s="77"/>
      <c r="AE882" s="77"/>
    </row>
    <row r="883" spans="1:31" ht="15.75" customHeight="1" x14ac:dyDescent="0.25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  <c r="AC883" s="77"/>
      <c r="AD883" s="77"/>
      <c r="AE883" s="77"/>
    </row>
    <row r="884" spans="1:31" ht="15.75" customHeight="1" x14ac:dyDescent="0.25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  <c r="AC884" s="77"/>
      <c r="AD884" s="77"/>
      <c r="AE884" s="77"/>
    </row>
    <row r="885" spans="1:31" ht="15.75" customHeight="1" x14ac:dyDescent="0.25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  <c r="AC885" s="77"/>
      <c r="AD885" s="77"/>
      <c r="AE885" s="77"/>
    </row>
    <row r="886" spans="1:31" ht="15.75" customHeight="1" x14ac:dyDescent="0.25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  <c r="AC886" s="77"/>
      <c r="AD886" s="77"/>
      <c r="AE886" s="77"/>
    </row>
    <row r="887" spans="1:31" ht="15.75" customHeight="1" x14ac:dyDescent="0.25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  <c r="AC887" s="77"/>
      <c r="AD887" s="77"/>
      <c r="AE887" s="77"/>
    </row>
    <row r="888" spans="1:31" ht="15.75" customHeight="1" x14ac:dyDescent="0.25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  <c r="AC888" s="77"/>
      <c r="AD888" s="77"/>
      <c r="AE888" s="77"/>
    </row>
    <row r="889" spans="1:31" ht="15.75" customHeight="1" x14ac:dyDescent="0.25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  <c r="AC889" s="77"/>
      <c r="AD889" s="77"/>
      <c r="AE889" s="77"/>
    </row>
    <row r="890" spans="1:31" ht="15.75" customHeight="1" x14ac:dyDescent="0.25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  <c r="AC890" s="77"/>
      <c r="AD890" s="77"/>
      <c r="AE890" s="77"/>
    </row>
    <row r="891" spans="1:31" ht="15.75" customHeight="1" x14ac:dyDescent="0.25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  <c r="AC891" s="77"/>
      <c r="AD891" s="77"/>
      <c r="AE891" s="77"/>
    </row>
    <row r="892" spans="1:31" ht="15.75" customHeight="1" x14ac:dyDescent="0.25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  <c r="AC892" s="77"/>
      <c r="AD892" s="77"/>
      <c r="AE892" s="77"/>
    </row>
    <row r="893" spans="1:31" ht="15.75" customHeight="1" x14ac:dyDescent="0.25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  <c r="AC893" s="77"/>
      <c r="AD893" s="77"/>
      <c r="AE893" s="77"/>
    </row>
    <row r="894" spans="1:31" ht="15.75" customHeight="1" x14ac:dyDescent="0.25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  <c r="AC894" s="77"/>
      <c r="AD894" s="77"/>
      <c r="AE894" s="77"/>
    </row>
    <row r="895" spans="1:31" ht="15.75" customHeight="1" x14ac:dyDescent="0.25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  <c r="AC895" s="77"/>
      <c r="AD895" s="77"/>
      <c r="AE895" s="77"/>
    </row>
    <row r="896" spans="1:31" ht="15.75" customHeight="1" x14ac:dyDescent="0.25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  <c r="AC896" s="77"/>
      <c r="AD896" s="77"/>
      <c r="AE896" s="77"/>
    </row>
    <row r="897" spans="1:31" ht="15.75" customHeight="1" x14ac:dyDescent="0.25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  <c r="AC897" s="77"/>
      <c r="AD897" s="77"/>
      <c r="AE897" s="77"/>
    </row>
    <row r="898" spans="1:31" ht="15.75" customHeight="1" x14ac:dyDescent="0.25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  <c r="AC898" s="77"/>
      <c r="AD898" s="77"/>
      <c r="AE898" s="77"/>
    </row>
    <row r="899" spans="1:31" ht="15.75" customHeight="1" x14ac:dyDescent="0.25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  <c r="AC899" s="77"/>
      <c r="AD899" s="77"/>
      <c r="AE899" s="77"/>
    </row>
    <row r="900" spans="1:31" ht="15.75" customHeight="1" x14ac:dyDescent="0.25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  <c r="AC900" s="77"/>
      <c r="AD900" s="77"/>
      <c r="AE900" s="77"/>
    </row>
    <row r="901" spans="1:31" ht="15.75" customHeight="1" x14ac:dyDescent="0.25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  <c r="AC901" s="77"/>
      <c r="AD901" s="77"/>
      <c r="AE901" s="77"/>
    </row>
    <row r="902" spans="1:31" ht="15.75" customHeight="1" x14ac:dyDescent="0.25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  <c r="AC902" s="77"/>
      <c r="AD902" s="77"/>
      <c r="AE902" s="77"/>
    </row>
    <row r="903" spans="1:31" ht="15.75" customHeight="1" x14ac:dyDescent="0.25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  <c r="AC903" s="77"/>
      <c r="AD903" s="77"/>
      <c r="AE903" s="77"/>
    </row>
    <row r="904" spans="1:31" ht="15.75" customHeight="1" x14ac:dyDescent="0.25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  <c r="AC904" s="77"/>
      <c r="AD904" s="77"/>
      <c r="AE904" s="77"/>
    </row>
    <row r="905" spans="1:31" ht="15.75" customHeight="1" x14ac:dyDescent="0.25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  <c r="AC905" s="77"/>
      <c r="AD905" s="77"/>
      <c r="AE905" s="77"/>
    </row>
    <row r="906" spans="1:31" ht="15.75" customHeight="1" x14ac:dyDescent="0.25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  <c r="AC906" s="77"/>
      <c r="AD906" s="77"/>
      <c r="AE906" s="77"/>
    </row>
    <row r="907" spans="1:31" ht="15.75" customHeight="1" x14ac:dyDescent="0.25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  <c r="AC907" s="77"/>
      <c r="AD907" s="77"/>
      <c r="AE907" s="77"/>
    </row>
    <row r="908" spans="1:31" ht="15.75" customHeight="1" x14ac:dyDescent="0.25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  <c r="AC908" s="77"/>
      <c r="AD908" s="77"/>
      <c r="AE908" s="77"/>
    </row>
    <row r="909" spans="1:31" ht="15.75" customHeight="1" x14ac:dyDescent="0.25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  <c r="AC909" s="77"/>
      <c r="AD909" s="77"/>
      <c r="AE909" s="77"/>
    </row>
    <row r="910" spans="1:31" ht="15.75" customHeight="1" x14ac:dyDescent="0.25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  <c r="AC910" s="77"/>
      <c r="AD910" s="77"/>
      <c r="AE910" s="77"/>
    </row>
    <row r="911" spans="1:31" ht="15.75" customHeight="1" x14ac:dyDescent="0.25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  <c r="AC911" s="77"/>
      <c r="AD911" s="77"/>
      <c r="AE911" s="77"/>
    </row>
    <row r="912" spans="1:31" ht="15.75" customHeight="1" x14ac:dyDescent="0.25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  <c r="AC912" s="77"/>
      <c r="AD912" s="77"/>
      <c r="AE912" s="77"/>
    </row>
    <row r="913" spans="1:31" ht="15.75" customHeight="1" x14ac:dyDescent="0.25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  <c r="AC913" s="77"/>
      <c r="AD913" s="77"/>
      <c r="AE913" s="77"/>
    </row>
    <row r="914" spans="1:31" ht="15.75" customHeight="1" x14ac:dyDescent="0.25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  <c r="AC914" s="77"/>
      <c r="AD914" s="77"/>
      <c r="AE914" s="77"/>
    </row>
    <row r="915" spans="1:31" ht="15.75" customHeight="1" x14ac:dyDescent="0.25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  <c r="AC915" s="77"/>
      <c r="AD915" s="77"/>
      <c r="AE915" s="77"/>
    </row>
    <row r="916" spans="1:31" ht="15.75" customHeight="1" x14ac:dyDescent="0.25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  <c r="AC916" s="77"/>
      <c r="AD916" s="77"/>
      <c r="AE916" s="77"/>
    </row>
    <row r="917" spans="1:31" ht="15.75" customHeight="1" x14ac:dyDescent="0.25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  <c r="AC917" s="77"/>
      <c r="AD917" s="77"/>
      <c r="AE917" s="77"/>
    </row>
    <row r="918" spans="1:31" ht="15.75" customHeight="1" x14ac:dyDescent="0.25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  <c r="AC918" s="77"/>
      <c r="AD918" s="77"/>
      <c r="AE918" s="77"/>
    </row>
    <row r="919" spans="1:31" ht="15.75" customHeight="1" x14ac:dyDescent="0.25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  <c r="AC919" s="77"/>
      <c r="AD919" s="77"/>
      <c r="AE919" s="77"/>
    </row>
    <row r="920" spans="1:31" ht="15.75" customHeight="1" x14ac:dyDescent="0.25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  <c r="AC920" s="77"/>
      <c r="AD920" s="77"/>
      <c r="AE920" s="77"/>
    </row>
    <row r="921" spans="1:31" ht="15.75" customHeight="1" x14ac:dyDescent="0.25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  <c r="AC921" s="77"/>
      <c r="AD921" s="77"/>
      <c r="AE921" s="77"/>
    </row>
    <row r="922" spans="1:31" ht="15.75" customHeight="1" x14ac:dyDescent="0.25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  <c r="AC922" s="77"/>
      <c r="AD922" s="77"/>
      <c r="AE922" s="77"/>
    </row>
    <row r="923" spans="1:31" ht="15.75" customHeight="1" x14ac:dyDescent="0.25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  <c r="AC923" s="77"/>
      <c r="AD923" s="77"/>
      <c r="AE923" s="77"/>
    </row>
    <row r="924" spans="1:31" ht="15.75" customHeight="1" x14ac:dyDescent="0.25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  <c r="AC924" s="77"/>
      <c r="AD924" s="77"/>
      <c r="AE924" s="77"/>
    </row>
    <row r="925" spans="1:31" ht="15.75" customHeight="1" x14ac:dyDescent="0.25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  <c r="AC925" s="77"/>
      <c r="AD925" s="77"/>
      <c r="AE925" s="77"/>
    </row>
    <row r="926" spans="1:31" ht="15.75" customHeight="1" x14ac:dyDescent="0.25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  <c r="AC926" s="77"/>
      <c r="AD926" s="77"/>
      <c r="AE926" s="77"/>
    </row>
    <row r="927" spans="1:31" ht="15.75" customHeight="1" x14ac:dyDescent="0.25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  <c r="AC927" s="77"/>
      <c r="AD927" s="77"/>
      <c r="AE927" s="77"/>
    </row>
    <row r="928" spans="1:31" ht="15.75" customHeight="1" x14ac:dyDescent="0.25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  <c r="AC928" s="77"/>
      <c r="AD928" s="77"/>
      <c r="AE928" s="77"/>
    </row>
    <row r="929" spans="1:31" ht="15.75" customHeight="1" x14ac:dyDescent="0.25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  <c r="AC929" s="77"/>
      <c r="AD929" s="77"/>
      <c r="AE929" s="77"/>
    </row>
    <row r="930" spans="1:31" ht="15.75" customHeight="1" x14ac:dyDescent="0.25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  <c r="AC930" s="77"/>
      <c r="AD930" s="77"/>
      <c r="AE930" s="77"/>
    </row>
    <row r="931" spans="1:31" ht="15.75" customHeight="1" x14ac:dyDescent="0.25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  <c r="AC931" s="77"/>
      <c r="AD931" s="77"/>
      <c r="AE931" s="77"/>
    </row>
    <row r="932" spans="1:31" ht="15.75" customHeight="1" x14ac:dyDescent="0.25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  <c r="AC932" s="77"/>
      <c r="AD932" s="77"/>
      <c r="AE932" s="77"/>
    </row>
    <row r="933" spans="1:31" ht="15.75" customHeight="1" x14ac:dyDescent="0.25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  <c r="AC933" s="77"/>
      <c r="AD933" s="77"/>
      <c r="AE933" s="77"/>
    </row>
    <row r="934" spans="1:31" ht="15.75" customHeight="1" x14ac:dyDescent="0.25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  <c r="AC934" s="77"/>
      <c r="AD934" s="77"/>
      <c r="AE934" s="77"/>
    </row>
    <row r="935" spans="1:31" ht="15.75" customHeight="1" x14ac:dyDescent="0.25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  <c r="AC935" s="77"/>
      <c r="AD935" s="77"/>
      <c r="AE935" s="77"/>
    </row>
    <row r="936" spans="1:31" ht="15.75" customHeight="1" x14ac:dyDescent="0.25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  <c r="AC936" s="77"/>
      <c r="AD936" s="77"/>
      <c r="AE936" s="77"/>
    </row>
    <row r="937" spans="1:31" ht="15.75" customHeight="1" x14ac:dyDescent="0.25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  <c r="AC937" s="77"/>
      <c r="AD937" s="77"/>
      <c r="AE937" s="77"/>
    </row>
    <row r="938" spans="1:31" ht="15.75" customHeight="1" x14ac:dyDescent="0.25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  <c r="AC938" s="77"/>
      <c r="AD938" s="77"/>
      <c r="AE938" s="77"/>
    </row>
    <row r="939" spans="1:31" ht="15.75" customHeight="1" x14ac:dyDescent="0.25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  <c r="AC939" s="77"/>
      <c r="AD939" s="77"/>
      <c r="AE939" s="77"/>
    </row>
    <row r="940" spans="1:31" ht="15.75" customHeight="1" x14ac:dyDescent="0.25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  <c r="AC940" s="77"/>
      <c r="AD940" s="77"/>
      <c r="AE940" s="77"/>
    </row>
    <row r="941" spans="1:31" ht="15.75" customHeight="1" x14ac:dyDescent="0.25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  <c r="AC941" s="77"/>
      <c r="AD941" s="77"/>
      <c r="AE941" s="77"/>
    </row>
    <row r="942" spans="1:31" ht="15.75" customHeight="1" x14ac:dyDescent="0.25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  <c r="AC942" s="77"/>
      <c r="AD942" s="77"/>
      <c r="AE942" s="77"/>
    </row>
    <row r="943" spans="1:31" ht="15.75" customHeight="1" x14ac:dyDescent="0.25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  <c r="AC943" s="77"/>
      <c r="AD943" s="77"/>
      <c r="AE943" s="77"/>
    </row>
    <row r="944" spans="1:31" ht="15.75" customHeight="1" x14ac:dyDescent="0.25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  <c r="AC944" s="77"/>
      <c r="AD944" s="77"/>
      <c r="AE944" s="77"/>
    </row>
    <row r="945" spans="1:31" ht="15.75" customHeight="1" x14ac:dyDescent="0.25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  <c r="AC945" s="77"/>
      <c r="AD945" s="77"/>
      <c r="AE945" s="77"/>
    </row>
    <row r="946" spans="1:31" ht="15.75" customHeight="1" x14ac:dyDescent="0.25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  <c r="AC946" s="77"/>
      <c r="AD946" s="77"/>
      <c r="AE946" s="77"/>
    </row>
    <row r="947" spans="1:31" ht="15.75" customHeight="1" x14ac:dyDescent="0.25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  <c r="AC947" s="77"/>
      <c r="AD947" s="77"/>
      <c r="AE947" s="77"/>
    </row>
    <row r="948" spans="1:31" ht="15.75" customHeight="1" x14ac:dyDescent="0.25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  <c r="AC948" s="77"/>
      <c r="AD948" s="77"/>
      <c r="AE948" s="77"/>
    </row>
    <row r="949" spans="1:31" ht="15.75" customHeight="1" x14ac:dyDescent="0.25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  <c r="AC949" s="77"/>
      <c r="AD949" s="77"/>
      <c r="AE949" s="77"/>
    </row>
    <row r="950" spans="1:31" ht="15.75" customHeight="1" x14ac:dyDescent="0.25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  <c r="AC950" s="77"/>
      <c r="AD950" s="77"/>
      <c r="AE950" s="77"/>
    </row>
    <row r="951" spans="1:31" ht="15.75" customHeight="1" x14ac:dyDescent="0.25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  <c r="AC951" s="77"/>
      <c r="AD951" s="77"/>
      <c r="AE951" s="77"/>
    </row>
    <row r="952" spans="1:31" ht="15.75" customHeight="1" x14ac:dyDescent="0.25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  <c r="AC952" s="77"/>
      <c r="AD952" s="77"/>
      <c r="AE952" s="77"/>
    </row>
    <row r="953" spans="1:31" ht="15.75" customHeight="1" x14ac:dyDescent="0.25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  <c r="AC953" s="77"/>
      <c r="AD953" s="77"/>
      <c r="AE953" s="77"/>
    </row>
    <row r="954" spans="1:31" ht="15.75" customHeight="1" x14ac:dyDescent="0.25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  <c r="AC954" s="77"/>
      <c r="AD954" s="77"/>
      <c r="AE954" s="77"/>
    </row>
    <row r="955" spans="1:31" ht="15.75" customHeight="1" x14ac:dyDescent="0.25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  <c r="AC955" s="77"/>
      <c r="AD955" s="77"/>
      <c r="AE955" s="77"/>
    </row>
    <row r="956" spans="1:31" ht="15.75" customHeight="1" x14ac:dyDescent="0.25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  <c r="AD956" s="77"/>
      <c r="AE956" s="77"/>
    </row>
    <row r="957" spans="1:31" ht="15.75" customHeight="1" x14ac:dyDescent="0.25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  <c r="AD957" s="77"/>
      <c r="AE957" s="77"/>
    </row>
    <row r="958" spans="1:31" ht="15.75" customHeight="1" x14ac:dyDescent="0.25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  <c r="AD958" s="77"/>
      <c r="AE958" s="77"/>
    </row>
    <row r="959" spans="1:31" ht="15.75" customHeight="1" x14ac:dyDescent="0.25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  <c r="AD959" s="77"/>
      <c r="AE959" s="77"/>
    </row>
    <row r="960" spans="1:31" ht="15.75" customHeight="1" x14ac:dyDescent="0.25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  <c r="AD960" s="77"/>
      <c r="AE960" s="77"/>
    </row>
    <row r="961" spans="1:31" ht="15.75" customHeight="1" x14ac:dyDescent="0.25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  <c r="AD961" s="77"/>
      <c r="AE961" s="77"/>
    </row>
    <row r="962" spans="1:31" ht="15.75" customHeight="1" x14ac:dyDescent="0.25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  <c r="AD962" s="77"/>
      <c r="AE962" s="77"/>
    </row>
    <row r="963" spans="1:31" ht="15.75" customHeight="1" x14ac:dyDescent="0.25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  <c r="AD963" s="77"/>
      <c r="AE963" s="77"/>
    </row>
    <row r="964" spans="1:31" ht="15.75" customHeight="1" x14ac:dyDescent="0.25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  <c r="AD964" s="77"/>
      <c r="AE964" s="77"/>
    </row>
    <row r="965" spans="1:31" ht="15.75" customHeight="1" x14ac:dyDescent="0.25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  <c r="AC965" s="77"/>
      <c r="AD965" s="77"/>
      <c r="AE965" s="77"/>
    </row>
    <row r="966" spans="1:31" ht="15.75" customHeight="1" x14ac:dyDescent="0.25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  <c r="AC966" s="77"/>
      <c r="AD966" s="77"/>
      <c r="AE966" s="77"/>
    </row>
    <row r="967" spans="1:31" ht="15.75" customHeight="1" x14ac:dyDescent="0.25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  <c r="AC967" s="77"/>
      <c r="AD967" s="77"/>
      <c r="AE967" s="77"/>
    </row>
    <row r="968" spans="1:31" ht="15.75" customHeight="1" x14ac:dyDescent="0.25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  <c r="AC968" s="77"/>
      <c r="AD968" s="77"/>
      <c r="AE968" s="77"/>
    </row>
    <row r="969" spans="1:31" ht="15.75" customHeight="1" x14ac:dyDescent="0.25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  <c r="AC969" s="77"/>
      <c r="AD969" s="77"/>
      <c r="AE969" s="77"/>
    </row>
    <row r="970" spans="1:31" ht="15.75" customHeight="1" x14ac:dyDescent="0.25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  <c r="AC970" s="77"/>
      <c r="AD970" s="77"/>
      <c r="AE970" s="77"/>
    </row>
    <row r="971" spans="1:31" ht="15.75" customHeight="1" x14ac:dyDescent="0.25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  <c r="AC971" s="77"/>
      <c r="AD971" s="77"/>
      <c r="AE971" s="77"/>
    </row>
    <row r="972" spans="1:31" ht="15.75" customHeight="1" x14ac:dyDescent="0.25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  <c r="AC972" s="77"/>
      <c r="AD972" s="77"/>
      <c r="AE972" s="77"/>
    </row>
    <row r="973" spans="1:31" ht="15.75" customHeight="1" x14ac:dyDescent="0.25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  <c r="AC973" s="77"/>
      <c r="AD973" s="77"/>
      <c r="AE973" s="77"/>
    </row>
    <row r="974" spans="1:31" ht="15.75" customHeight="1" x14ac:dyDescent="0.25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  <c r="AC974" s="77"/>
      <c r="AD974" s="77"/>
      <c r="AE974" s="77"/>
    </row>
    <row r="975" spans="1:31" ht="15.75" customHeight="1" x14ac:dyDescent="0.25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  <c r="AB975" s="77"/>
      <c r="AC975" s="77"/>
      <c r="AD975" s="77"/>
      <c r="AE975" s="77"/>
    </row>
    <row r="976" spans="1:31" ht="15.75" customHeight="1" x14ac:dyDescent="0.25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  <c r="AB976" s="77"/>
      <c r="AC976" s="77"/>
      <c r="AD976" s="77"/>
      <c r="AE976" s="77"/>
    </row>
    <row r="977" spans="1:31" ht="15.75" customHeight="1" x14ac:dyDescent="0.25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  <c r="AB977" s="77"/>
      <c r="AC977" s="77"/>
      <c r="AD977" s="77"/>
      <c r="AE977" s="77"/>
    </row>
    <row r="978" spans="1:31" ht="15.75" customHeight="1" x14ac:dyDescent="0.25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  <c r="AB978" s="77"/>
      <c r="AC978" s="77"/>
      <c r="AD978" s="77"/>
      <c r="AE978" s="77"/>
    </row>
    <row r="979" spans="1:31" ht="15.75" customHeight="1" x14ac:dyDescent="0.25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  <c r="AB979" s="77"/>
      <c r="AC979" s="77"/>
      <c r="AD979" s="77"/>
      <c r="AE979" s="77"/>
    </row>
    <row r="980" spans="1:31" ht="15.75" customHeight="1" x14ac:dyDescent="0.25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  <c r="AB980" s="77"/>
      <c r="AC980" s="77"/>
      <c r="AD980" s="77"/>
      <c r="AE980" s="77"/>
    </row>
    <row r="981" spans="1:31" ht="15.75" customHeight="1" x14ac:dyDescent="0.25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  <c r="AB981" s="77"/>
      <c r="AC981" s="77"/>
      <c r="AD981" s="77"/>
      <c r="AE981" s="77"/>
    </row>
    <row r="982" spans="1:31" ht="15.75" customHeight="1" x14ac:dyDescent="0.25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  <c r="AB982" s="77"/>
      <c r="AC982" s="77"/>
      <c r="AD982" s="77"/>
      <c r="AE982" s="77"/>
    </row>
    <row r="983" spans="1:31" ht="15.75" customHeight="1" x14ac:dyDescent="0.25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  <c r="AB983" s="77"/>
      <c r="AC983" s="77"/>
      <c r="AD983" s="77"/>
      <c r="AE983" s="77"/>
    </row>
    <row r="984" spans="1:31" ht="15.75" customHeight="1" x14ac:dyDescent="0.25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  <c r="AB984" s="77"/>
      <c r="AC984" s="77"/>
      <c r="AD984" s="77"/>
      <c r="AE984" s="77"/>
    </row>
    <row r="985" spans="1:31" ht="15.75" customHeight="1" x14ac:dyDescent="0.25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  <c r="AB985" s="77"/>
      <c r="AC985" s="77"/>
      <c r="AD985" s="77"/>
      <c r="AE985" s="77"/>
    </row>
    <row r="986" spans="1:31" ht="15.75" customHeight="1" x14ac:dyDescent="0.25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  <c r="AB986" s="77"/>
      <c r="AC986" s="77"/>
      <c r="AD986" s="77"/>
      <c r="AE986" s="77"/>
    </row>
    <row r="987" spans="1:31" ht="15.75" customHeight="1" x14ac:dyDescent="0.25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  <c r="AB987" s="77"/>
      <c r="AC987" s="77"/>
      <c r="AD987" s="77"/>
      <c r="AE987" s="77"/>
    </row>
    <row r="988" spans="1:31" ht="15.75" customHeight="1" x14ac:dyDescent="0.25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  <c r="AB988" s="77"/>
      <c r="AC988" s="77"/>
      <c r="AD988" s="77"/>
      <c r="AE988" s="77"/>
    </row>
    <row r="989" spans="1:31" ht="15.75" customHeight="1" x14ac:dyDescent="0.25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7"/>
      <c r="AB989" s="77"/>
      <c r="AC989" s="77"/>
      <c r="AD989" s="77"/>
      <c r="AE989" s="77"/>
    </row>
    <row r="990" spans="1:31" ht="15.75" customHeight="1" x14ac:dyDescent="0.25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7"/>
      <c r="AB990" s="77"/>
      <c r="AC990" s="77"/>
      <c r="AD990" s="77"/>
      <c r="AE990" s="77"/>
    </row>
    <row r="991" spans="1:31" ht="15.75" customHeight="1" x14ac:dyDescent="0.25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7"/>
      <c r="AB991" s="77"/>
      <c r="AC991" s="77"/>
      <c r="AD991" s="77"/>
      <c r="AE991" s="77"/>
    </row>
    <row r="992" spans="1:31" ht="15.75" customHeight="1" x14ac:dyDescent="0.25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7"/>
      <c r="AB992" s="77"/>
      <c r="AC992" s="77"/>
      <c r="AD992" s="77"/>
      <c r="AE992" s="77"/>
    </row>
    <row r="993" spans="1:31" ht="15.75" customHeight="1" x14ac:dyDescent="0.25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7"/>
      <c r="AB993" s="77"/>
      <c r="AC993" s="77"/>
      <c r="AD993" s="77"/>
      <c r="AE993" s="77"/>
    </row>
    <row r="994" spans="1:31" ht="15.75" customHeight="1" x14ac:dyDescent="0.25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7"/>
      <c r="AB994" s="77"/>
      <c r="AC994" s="77"/>
      <c r="AD994" s="77"/>
      <c r="AE994" s="77"/>
    </row>
    <row r="995" spans="1:31" ht="15.75" customHeight="1" x14ac:dyDescent="0.25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7"/>
      <c r="AB995" s="77"/>
      <c r="AC995" s="77"/>
      <c r="AD995" s="77"/>
      <c r="AE995" s="77"/>
    </row>
    <row r="996" spans="1:31" ht="15.75" customHeight="1" x14ac:dyDescent="0.25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7"/>
      <c r="AB996" s="77"/>
      <c r="AC996" s="77"/>
      <c r="AD996" s="77"/>
      <c r="AE996" s="77"/>
    </row>
    <row r="997" spans="1:31" ht="15.75" customHeight="1" x14ac:dyDescent="0.25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7"/>
      <c r="AB997" s="77"/>
      <c r="AC997" s="77"/>
      <c r="AD997" s="77"/>
      <c r="AE997" s="77"/>
    </row>
    <row r="998" spans="1:31" ht="15.75" customHeight="1" x14ac:dyDescent="0.25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7"/>
      <c r="AB998" s="77"/>
      <c r="AC998" s="77"/>
      <c r="AD998" s="77"/>
      <c r="AE998" s="77"/>
    </row>
    <row r="999" spans="1:31" ht="15.75" customHeight="1" x14ac:dyDescent="0.25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  <c r="AC999" s="77"/>
      <c r="AD999" s="77"/>
      <c r="AE999" s="77"/>
    </row>
    <row r="1000" spans="1:31" ht="15.75" customHeight="1" x14ac:dyDescent="0.25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  <c r="AC1000" s="77"/>
      <c r="AD1000" s="77"/>
      <c r="AE1000" s="77"/>
    </row>
    <row r="1001" spans="1:31" ht="15.75" customHeight="1" x14ac:dyDescent="0.25">
      <c r="A1001" s="77"/>
      <c r="B1001" s="77"/>
      <c r="C1001" s="77"/>
      <c r="D1001" s="77"/>
      <c r="E1001" s="77"/>
      <c r="F1001" s="77"/>
      <c r="G1001" s="77"/>
      <c r="H1001" s="77"/>
      <c r="I1001" s="77"/>
      <c r="J1001" s="77"/>
      <c r="K1001" s="77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  <c r="AA1001" s="77"/>
      <c r="AB1001" s="77"/>
      <c r="AC1001" s="77"/>
      <c r="AD1001" s="77"/>
      <c r="AE1001" s="77"/>
    </row>
    <row r="1002" spans="1:31" ht="15.75" customHeight="1" x14ac:dyDescent="0.25">
      <c r="A1002" s="77"/>
      <c r="B1002" s="77"/>
      <c r="C1002" s="77"/>
      <c r="D1002" s="77"/>
      <c r="E1002" s="77"/>
      <c r="F1002" s="77"/>
      <c r="G1002" s="77"/>
      <c r="H1002" s="77"/>
      <c r="I1002" s="77"/>
      <c r="J1002" s="77"/>
      <c r="K1002" s="77"/>
      <c r="L1002" s="77"/>
      <c r="M1002" s="77"/>
      <c r="N1002" s="77"/>
      <c r="O1002" s="77"/>
      <c r="P1002" s="77"/>
      <c r="Q1002" s="77"/>
      <c r="R1002" s="77"/>
      <c r="S1002" s="77"/>
      <c r="T1002" s="77"/>
      <c r="U1002" s="77"/>
      <c r="V1002" s="77"/>
      <c r="W1002" s="77"/>
      <c r="X1002" s="77"/>
      <c r="Y1002" s="77"/>
      <c r="Z1002" s="77"/>
      <c r="AA1002" s="77"/>
      <c r="AB1002" s="77"/>
      <c r="AC1002" s="77"/>
      <c r="AD1002" s="77"/>
      <c r="AE1002" s="77"/>
    </row>
    <row r="1003" spans="1:31" ht="15.75" customHeight="1" x14ac:dyDescent="0.25">
      <c r="A1003" s="77"/>
      <c r="B1003" s="77"/>
      <c r="C1003" s="77"/>
      <c r="D1003" s="77"/>
      <c r="E1003" s="77"/>
      <c r="F1003" s="77"/>
      <c r="G1003" s="77"/>
      <c r="H1003" s="77"/>
      <c r="I1003" s="77"/>
      <c r="J1003" s="77"/>
      <c r="K1003" s="77"/>
      <c r="L1003" s="77"/>
      <c r="M1003" s="77"/>
      <c r="N1003" s="77"/>
      <c r="O1003" s="77"/>
      <c r="P1003" s="77"/>
      <c r="Q1003" s="77"/>
      <c r="R1003" s="77"/>
      <c r="S1003" s="77"/>
      <c r="T1003" s="77"/>
      <c r="U1003" s="77"/>
      <c r="V1003" s="77"/>
      <c r="W1003" s="77"/>
      <c r="X1003" s="77"/>
      <c r="Y1003" s="77"/>
      <c r="Z1003" s="77"/>
      <c r="AA1003" s="77"/>
      <c r="AB1003" s="77"/>
      <c r="AC1003" s="77"/>
      <c r="AD1003" s="77"/>
      <c r="AE1003" s="77"/>
    </row>
    <row r="1004" spans="1:31" ht="15.75" customHeight="1" x14ac:dyDescent="0.25">
      <c r="A1004" s="77"/>
      <c r="B1004" s="77"/>
      <c r="C1004" s="77"/>
      <c r="D1004" s="77"/>
      <c r="E1004" s="77"/>
      <c r="F1004" s="77"/>
      <c r="G1004" s="77"/>
      <c r="H1004" s="77"/>
      <c r="I1004" s="77"/>
      <c r="J1004" s="77"/>
      <c r="K1004" s="77"/>
      <c r="L1004" s="77"/>
      <c r="M1004" s="77"/>
      <c r="N1004" s="77"/>
      <c r="O1004" s="77"/>
      <c r="P1004" s="77"/>
      <c r="Q1004" s="77"/>
      <c r="R1004" s="77"/>
      <c r="S1004" s="77"/>
      <c r="T1004" s="77"/>
      <c r="U1004" s="77"/>
      <c r="V1004" s="77"/>
      <c r="W1004" s="77"/>
      <c r="X1004" s="77"/>
      <c r="Y1004" s="77"/>
      <c r="Z1004" s="77"/>
      <c r="AA1004" s="77"/>
      <c r="AB1004" s="77"/>
      <c r="AC1004" s="77"/>
      <c r="AD1004" s="77"/>
      <c r="AE1004" s="77"/>
    </row>
    <row r="1005" spans="1:31" ht="15.75" customHeight="1" x14ac:dyDescent="0.25">
      <c r="A1005" s="77"/>
      <c r="B1005" s="77"/>
      <c r="C1005" s="77"/>
      <c r="D1005" s="77"/>
      <c r="E1005" s="77"/>
      <c r="F1005" s="77"/>
      <c r="G1005" s="77"/>
      <c r="H1005" s="77"/>
      <c r="I1005" s="77"/>
      <c r="J1005" s="77"/>
      <c r="K1005" s="77"/>
      <c r="L1005" s="77"/>
      <c r="M1005" s="77"/>
      <c r="N1005" s="77"/>
      <c r="O1005" s="77"/>
      <c r="P1005" s="77"/>
      <c r="Q1005" s="77"/>
      <c r="R1005" s="77"/>
      <c r="S1005" s="77"/>
      <c r="T1005" s="77"/>
      <c r="U1005" s="77"/>
      <c r="V1005" s="77"/>
      <c r="W1005" s="77"/>
      <c r="X1005" s="77"/>
      <c r="Y1005" s="77"/>
      <c r="Z1005" s="77"/>
      <c r="AA1005" s="77"/>
      <c r="AB1005" s="77"/>
      <c r="AC1005" s="77"/>
      <c r="AD1005" s="77"/>
      <c r="AE1005" s="77"/>
    </row>
    <row r="1006" spans="1:31" ht="15.75" customHeight="1" x14ac:dyDescent="0.25">
      <c r="A1006" s="77"/>
      <c r="B1006" s="77"/>
      <c r="C1006" s="77"/>
      <c r="D1006" s="77"/>
      <c r="E1006" s="77"/>
      <c r="F1006" s="77"/>
      <c r="G1006" s="77"/>
      <c r="H1006" s="77"/>
      <c r="I1006" s="77"/>
      <c r="J1006" s="77"/>
      <c r="K1006" s="77"/>
      <c r="L1006" s="77"/>
      <c r="M1006" s="77"/>
      <c r="N1006" s="77"/>
      <c r="O1006" s="77"/>
      <c r="P1006" s="77"/>
      <c r="Q1006" s="77"/>
      <c r="R1006" s="77"/>
      <c r="S1006" s="77"/>
      <c r="T1006" s="77"/>
      <c r="U1006" s="77"/>
      <c r="V1006" s="77"/>
      <c r="W1006" s="77"/>
      <c r="X1006" s="77"/>
      <c r="Y1006" s="77"/>
      <c r="Z1006" s="77"/>
      <c r="AA1006" s="77"/>
      <c r="AB1006" s="77"/>
      <c r="AC1006" s="77"/>
      <c r="AD1006" s="77"/>
      <c r="AE1006" s="77"/>
    </row>
    <row r="1007" spans="1:31" ht="15.75" customHeight="1" x14ac:dyDescent="0.25">
      <c r="A1007" s="77"/>
      <c r="B1007" s="77"/>
      <c r="C1007" s="77"/>
      <c r="D1007" s="77"/>
      <c r="E1007" s="77"/>
      <c r="F1007" s="77"/>
      <c r="G1007" s="77"/>
      <c r="H1007" s="77"/>
      <c r="I1007" s="77"/>
      <c r="J1007" s="77"/>
      <c r="K1007" s="77"/>
      <c r="L1007" s="77"/>
      <c r="M1007" s="77"/>
      <c r="N1007" s="77"/>
      <c r="O1007" s="77"/>
      <c r="P1007" s="77"/>
      <c r="Q1007" s="77"/>
      <c r="R1007" s="77"/>
      <c r="S1007" s="77"/>
      <c r="T1007" s="77"/>
      <c r="U1007" s="77"/>
      <c r="V1007" s="77"/>
      <c r="W1007" s="77"/>
      <c r="X1007" s="77"/>
      <c r="Y1007" s="77"/>
      <c r="Z1007" s="77"/>
      <c r="AA1007" s="77"/>
      <c r="AB1007" s="77"/>
      <c r="AC1007" s="77"/>
      <c r="AD1007" s="77"/>
      <c r="AE1007" s="77"/>
    </row>
    <row r="1008" spans="1:31" ht="15.75" customHeight="1" x14ac:dyDescent="0.25">
      <c r="A1008" s="77"/>
      <c r="B1008" s="77"/>
      <c r="C1008" s="77"/>
      <c r="D1008" s="77"/>
      <c r="E1008" s="77"/>
      <c r="F1008" s="77"/>
      <c r="G1008" s="77"/>
      <c r="H1008" s="77"/>
      <c r="I1008" s="77"/>
      <c r="J1008" s="77"/>
      <c r="K1008" s="77"/>
      <c r="L1008" s="77"/>
      <c r="M1008" s="77"/>
      <c r="N1008" s="77"/>
      <c r="O1008" s="77"/>
      <c r="P1008" s="77"/>
      <c r="Q1008" s="77"/>
      <c r="R1008" s="77"/>
      <c r="S1008" s="77"/>
      <c r="T1008" s="77"/>
      <c r="U1008" s="77"/>
      <c r="V1008" s="77"/>
      <c r="W1008" s="77"/>
      <c r="X1008" s="77"/>
      <c r="Y1008" s="77"/>
      <c r="Z1008" s="77"/>
      <c r="AA1008" s="77"/>
      <c r="AB1008" s="77"/>
      <c r="AC1008" s="77"/>
      <c r="AD1008" s="77"/>
      <c r="AE1008" s="77"/>
    </row>
  </sheetData>
  <mergeCells count="45">
    <mergeCell ref="B9:AD9"/>
    <mergeCell ref="B10:AD10"/>
    <mergeCell ref="B11:D11"/>
    <mergeCell ref="E11:AD11"/>
    <mergeCell ref="B12:D12"/>
    <mergeCell ref="E12:AD12"/>
    <mergeCell ref="E13:AD13"/>
    <mergeCell ref="F21:AD21"/>
    <mergeCell ref="F22:AD22"/>
    <mergeCell ref="C23:AD23"/>
    <mergeCell ref="E14:AD14"/>
    <mergeCell ref="B15:AD15"/>
    <mergeCell ref="F16:AD16"/>
    <mergeCell ref="F17:AD17"/>
    <mergeCell ref="F18:AD18"/>
    <mergeCell ref="B19:AC19"/>
    <mergeCell ref="F20:AD20"/>
    <mergeCell ref="B13:D13"/>
    <mergeCell ref="B14:D14"/>
    <mergeCell ref="B16:E16"/>
    <mergeCell ref="B17:E17"/>
    <mergeCell ref="B18:E18"/>
    <mergeCell ref="B20:E20"/>
    <mergeCell ref="B21:E21"/>
    <mergeCell ref="C32:E32"/>
    <mergeCell ref="C33:E33"/>
    <mergeCell ref="C39:E39"/>
    <mergeCell ref="C44:E44"/>
    <mergeCell ref="C45:E45"/>
    <mergeCell ref="B46:AD46"/>
    <mergeCell ref="B22:E22"/>
    <mergeCell ref="C24:E24"/>
    <mergeCell ref="C25:E25"/>
    <mergeCell ref="C26:E26"/>
    <mergeCell ref="C27:E27"/>
    <mergeCell ref="C28:E28"/>
    <mergeCell ref="C29:E29"/>
    <mergeCell ref="A6:C6"/>
    <mergeCell ref="A7:C7"/>
    <mergeCell ref="A8:C8"/>
    <mergeCell ref="A1:C1"/>
    <mergeCell ref="A2:C2"/>
    <mergeCell ref="A3:C3"/>
    <mergeCell ref="A4:C4"/>
    <mergeCell ref="A5:C5"/>
  </mergeCells>
  <printOptions horizontalCentered="1"/>
  <pageMargins left="0.19685039370078741" right="0" top="0.59055118110236227" bottom="0.39370078740157483" header="0" footer="0"/>
  <pageSetup scale="50" fitToHeight="2" orientation="landscape" r:id="rId1"/>
  <headerFooter>
    <oddFooter>&amp;CPLAN OPERATIVO ANUAL, 2026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</vt:lpstr>
      <vt:lpstr>Ejecucion!Área_de_impresión</vt:lpstr>
      <vt:lpstr>Ejecucion!Títulos_a_imprimir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Galindo</dc:creator>
  <cp:lastModifiedBy>Gustavo Adolfo Pacay Alfaro</cp:lastModifiedBy>
  <cp:lastPrinted>2026-08-06T21:33:10Z</cp:lastPrinted>
  <dcterms:created xsi:type="dcterms:W3CDTF">2026-04-21T17:19:42Z</dcterms:created>
  <dcterms:modified xsi:type="dcterms:W3CDTF">2026-08-06T21:36:46Z</dcterms:modified>
</cp:coreProperties>
</file>