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media/image6.bin" ContentType="image/unknown"/>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hcastillog\Documents\HORACIO CASTILLO\MINECO 2023\TABLERO DE RENDICIÓN DE CUENTAS\"/>
    </mc:Choice>
  </mc:AlternateContent>
  <bookViews>
    <workbookView xWindow="-120" yWindow="-120" windowWidth="29040" windowHeight="15720"/>
  </bookViews>
  <sheets>
    <sheet name="Tablero" sheetId="1" r:id="rId1"/>
    <sheet name="PLANIFICACIÓN" sheetId="4" state="hidden" r:id="rId2"/>
    <sheet name="Hoja3" sheetId="3" state="hidden" r:id="rId3"/>
    <sheet name="Hoja2" sheetId="2" r:id="rId4"/>
    <sheet name="GESTIÓN DE PRESUPUESTO" sheetId="5" r:id="rId5"/>
    <sheet name="EJECUCIÓN GRP DE GASTO " sheetId="6" r:id="rId6"/>
    <sheet name="GEO" sheetId="7" r:id="rId7"/>
    <sheet name="PAGO DE SALARIOS" sheetId="8" r:id="rId8"/>
    <sheet name="PROGRAMA" sheetId="9" r:id="rId9"/>
  </sheets>
  <definedNames>
    <definedName name="_xlnm.Print_Area" localSheetId="1">PLANIFICACIÓN!$A$1:$E$17</definedName>
    <definedName name="_xlnm.Print_Area" localSheetId="0">Tablero!$A$1:$O$31</definedName>
    <definedName name="_xlnm.Print_Titles" localSheetId="1">PLANIFICACIÓN!$1:$1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9" l="1"/>
  <c r="H24" i="1" l="1"/>
  <c r="H25" i="1"/>
  <c r="H26" i="1"/>
  <c r="H27" i="1"/>
  <c r="H28" i="1"/>
  <c r="H29" i="1"/>
  <c r="H23" i="1"/>
  <c r="F24" i="1"/>
  <c r="F25" i="1"/>
  <c r="F26" i="1"/>
  <c r="F27" i="1"/>
  <c r="F28" i="1"/>
  <c r="F29" i="1"/>
  <c r="F23" i="1"/>
  <c r="L9" i="1"/>
  <c r="L8" i="1"/>
  <c r="I13" i="1"/>
  <c r="I12" i="1"/>
  <c r="I11" i="1"/>
  <c r="I10" i="1"/>
  <c r="I9" i="1"/>
  <c r="I8" i="1"/>
  <c r="L40" i="6"/>
  <c r="O14" i="1" l="1"/>
  <c r="G33" i="9"/>
  <c r="G32" i="9"/>
  <c r="G31" i="9"/>
  <c r="G30" i="9"/>
  <c r="G29" i="9"/>
  <c r="G28" i="9"/>
  <c r="G27" i="9"/>
  <c r="D34" i="9"/>
  <c r="B2" i="2" s="1"/>
  <c r="F8" i="1" s="1"/>
  <c r="I16" i="1" s="1"/>
  <c r="I29" i="1" l="1"/>
  <c r="I28" i="1"/>
  <c r="I27" i="1"/>
  <c r="I26" i="1"/>
  <c r="I25" i="1"/>
  <c r="I24" i="1"/>
  <c r="I23" i="1"/>
  <c r="G34" i="9" l="1"/>
  <c r="B6" i="2" s="1"/>
  <c r="F14" i="1" s="1"/>
  <c r="B4" i="2"/>
  <c r="F10" i="1" s="1"/>
</calcChain>
</file>

<file path=xl/sharedStrings.xml><?xml version="1.0" encoding="utf-8"?>
<sst xmlns="http://schemas.openxmlformats.org/spreadsheetml/2006/main" count="113" uniqueCount="89">
  <si>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</si>
  <si>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</si>
  <si>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</si>
  <si>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</si>
  <si>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</si>
  <si>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</si>
  <si>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</si>
  <si>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</si>
  <si>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</si>
  <si>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</si>
  <si>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</si>
  <si>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</si>
  <si>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</si>
  <si>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</si>
  <si>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</si>
  <si>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</si>
  <si>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</si>
  <si>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</si>
  <si>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</si>
  <si>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</si>
  <si>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</si>
  <si>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</si>
  <si>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</si>
  <si>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</si>
  <si>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Q.000,000,000.00</t>
  </si>
  <si>
    <t>Finalidad B</t>
  </si>
  <si>
    <t>Finalidad C</t>
  </si>
  <si>
    <t>Región (x): _____________________</t>
  </si>
  <si>
    <t>Multiregional: ____________________</t>
  </si>
  <si>
    <t>PRINCIPALES AVANCES O LOGROS
AL __________ DE ___________ DE 2023</t>
  </si>
  <si>
    <t>PROGRAMA 1</t>
  </si>
  <si>
    <t>Personal temporal 021
Personal temporal 022
Jornales 031</t>
  </si>
  <si>
    <t>Personal permanente 011</t>
  </si>
  <si>
    <t>MINISTERIO DE ECONOMIA</t>
  </si>
  <si>
    <t>Viceministro Administrativo y Financiero</t>
  </si>
  <si>
    <t>Lcda. Luz Mariana Pérez Contreras</t>
  </si>
  <si>
    <t>Vicemistro de Inversión y Competencia</t>
  </si>
  <si>
    <t>Viceministro de Desarrollo de la MIPYME</t>
  </si>
  <si>
    <t>Magister Juan Carlos Pellecer Monterroso</t>
  </si>
  <si>
    <t>Viceministro de Integració y Comercio Exterior</t>
  </si>
  <si>
    <t>Grupo (000):Servicios Personales</t>
  </si>
  <si>
    <t>Grupo (100): Servicios no Personales</t>
  </si>
  <si>
    <t>Grupo (200):Materiales y Suministros</t>
  </si>
  <si>
    <t>Grupo (300):Propiedad, planta y equipo</t>
  </si>
  <si>
    <t>Grupo (400):Tranferencias corrientes</t>
  </si>
  <si>
    <t>Grupo (900): Asignaciones Globales</t>
  </si>
  <si>
    <t>Finalidad A: Asuntos Econónmicos</t>
  </si>
  <si>
    <t>Región (0101): __Ciudad</t>
  </si>
  <si>
    <t>Región (3800): ___Exterior</t>
  </si>
  <si>
    <t>Actividades Centrales</t>
  </si>
  <si>
    <t>Magister María Luisa Flores Villagrán</t>
  </si>
  <si>
    <t>Viceministro de Asuntos Registrales</t>
  </si>
  <si>
    <t>Servicios Registrales</t>
  </si>
  <si>
    <t>Promoción de la Inversión y Competencia</t>
  </si>
  <si>
    <t>PROGRAMA 11</t>
  </si>
  <si>
    <t>PROGRAMA 12</t>
  </si>
  <si>
    <t>PROGRAMA 13</t>
  </si>
  <si>
    <t>PROGRAMA 14</t>
  </si>
  <si>
    <t>PROGRAMA 15</t>
  </si>
  <si>
    <t>PROGRAMA 99</t>
  </si>
  <si>
    <t>Gestión de la Integración Económica y Comercio Exterior</t>
  </si>
  <si>
    <t>Desarrollo de la Micro, Pequeña y Mediana Empresa</t>
  </si>
  <si>
    <t>Asistencia y Protección al Consumidor y Supervición del Comercio Interno</t>
  </si>
  <si>
    <t>Partidas No Asignables a Programas</t>
  </si>
  <si>
    <t>GEO 0101</t>
  </si>
  <si>
    <t>GEO 3800</t>
  </si>
  <si>
    <t xml:space="preserve"> PROGRAMAS PRESUPUESTARIOS</t>
  </si>
  <si>
    <r>
      <rPr>
        <b/>
        <sz val="13"/>
        <color theme="1"/>
        <rFont val="Arial"/>
        <family val="2"/>
      </rPr>
      <t xml:space="preserve">14
</t>
    </r>
    <r>
      <rPr>
        <sz val="13"/>
        <color theme="1"/>
        <rFont val="Arial"/>
        <family val="2"/>
      </rPr>
      <t xml:space="preserve">
1. 583 préstamos otorgados al 31 de mayo de 2023, se han colocado a través de la Entidades ejecutoras del Fideicomiso apoyadas con recursos del "Fondo de Desarrollo de la Microempresa, Pequeña y Mediana Empresa" administrado por el Banco de los Trabajadores, por un monto de Q. 49,772,500.38.
2. 563 préstamos a Microempresas por un monto de Q. 42,983,888.38 contribuyendo a la meta de la Política General de Gobierno 2020-2024, Meta "Para el año 2023 se ha incrementado el monto de los créditos para emprendimientos de familias pobres a Q.200,000,000.00.
3. 2 préstamo aprobado a una entidad de servicios financieros, con recursos del Fideicomiso Fondo de Desarrollo de la MIPYME.
4. Se han desarrollado capacitaciones, talleres y asistencias técnicas en los departamentos donde se encuentran las 14 Sedes de Dinamización Económica en temas emprendimiento, servicio al cliente, ventas, mejora continua, facturas electrónicas, comercialización.
5. La Dirección de Servicios de Desarrollo Empresarial, al mes de mayo del 2023, asistió técnicamente a 11,873 micro, pequeños y medianos empresarios con la estrategia de acceso a los servicios de apoyo, llamada Ruta del Emprendedor, para impulsar y fortalecer el tejido empresarial de este importante sector económico del país.
6. Se han realizado 65 eventos de comercialización de bienes y servicios del sector MIPYME, iniciativas de las coordinaciones de la Unidad de Fortalecimiento al Emprendimiento, Articulación Productiva e Inserción a Cooperativas y Promoción Comercial, en todo el país.
7. Al mes de mayo del 2023, se alcanzaron a 10,257 empresarios de micro, pequeña y mediana empresa beneficiados con asistencia técnica en servicios de desarrollo empresarial a nivel departamental, esto es producto del quehacer de las Sedes de Dinamización Económica en apoyo a los diferentes programas de la dirección, distribuidas a nivel nacional en: Alta Verapaz, Baja Verapaz, Petén, Huehuetenango, Quetzaltenango, Totonicapán, San Marcos, Chiquimula, Zacapa, Jalapa, Sacatepéquez, Retalhuleu, Chimaltenango y Sololá. Cabe resaltar que, también se tuvo presencia en Quiché, Jutiapa, Izabal, Santa Rosa y Suchitepéquez, sin tener sedes en dichos departamentos gracias al trabajo de los delegados. 
8. El programa de Innovación Artesanal ha atendido a 1,464 Mujeres empresarias capacitadas y con asistencia técnica en servicios de desarrollo empresarial y 810 Artesanos capacitados en producción y comercialización artesanal, a través de diferentes capacitaciones y asistencias técnicas a los diferentes grupos artesanales en los departamentos de Chiquimula, Totonicapán, Quiché, Huehuetenango, Sololá, San Marcos, Quetzaltenango, Santa Rosa, Chimaltenango y Baja Verapaz.
</t>
    </r>
  </si>
  <si>
    <r>
      <rPr>
        <b/>
        <sz val="13"/>
        <color theme="1"/>
        <rFont val="Arial"/>
        <family val="2"/>
      </rPr>
      <t>13</t>
    </r>
    <r>
      <rPr>
        <sz val="13"/>
        <color theme="1"/>
        <rFont val="Arial"/>
        <family val="2"/>
      </rPr>
      <t xml:space="preserve">
Unión aduanera Centroamericana
• Se aprobó el Plan Maestro Regional de Movilidad y Logística 2035.
• Se realizó el taller de Consulta para la Actualización de la Estrategia Centroamericana de Facilitación de Comercio y Competitividad.  
• Se validó técnicamente los rubros a solicitar a la Unión Europea para ser incluidos en su nuevo ciclo de cooperación.
• Se realizó la primera reunión de coordinación con el asesor que esta desarrollando una asistencia técnica para apoyar a la VUCE a establecer las brechas informáticas de las instituciones competentes en la emisión de autorizaciones de importación, para lograr la interoperabilidad de sus sistemas con la Ventanilla Única para el Comercio Exterior.
Integración Profunda 
• El Salvador armonizó 43 código arancelarios de 68 de la parte II de Sistema Arancelario Centroamericano. Validación del Presupuesto del Fondo Estructural de la Integración Profunda a nivel técnico.
• Validación técnica de la hoja de ruta para la incorporación plena de El Salvador al proceso de Integración Profunda Honduras – Guatemala.
Negociaciones Comerciales bilaterales
• En la adhesión de Guatemala al TLC entre Corea y Centroamérica:
o Se recibió el texto del proyecto del Protocolo de Adhesión con observaciones y comentarios de Corea; y
o Se sostuvo una reunión técnica con representantes coreanos para aclarar dudas y consultas sobre las medidas de excepciones que aplica Guatemala específicamente para la cláusula fiscal para derivados de petróleo y el contingente de exportación de chatarra.
• Aprobación y ratificación del TLC entre Guatemala e Israel:
o Se realizó la gestión ante representantes de SAT para obtener la opinión técnica.
o Se inició la divulsión del TLC a representantes de las Cámaras productivas y sector productivo nacionales.
Negociaciones multilaterales:
o Guatemala participó en la negociación del Acuerdo de Comercio Electrónico (ACE) de la Organización Mundial del Comercio, en donde se tuvo avances en los temas de: Criptografía, Protección de Datos y de Información Personal, Ventanilla Única, Telecomunicaciones y Desarrollo-Años de Implementación del ACE.  a nivel nacional se tuvo apoyo del Grupo Nacional de Comercio Electrónico, conformado por: MINGOG, SAT, BANGUAT, SIB, SIT, Comisión Presidencial de Gobierno Abierto y Electrónico, Registros de Prestadores de Servicios Firma Electrónica Avanzada y de Certificación – MINECO. Se estima finalizar este proceso de negociaciones en noviembre de 2023.
First International Convention ADVANCE 2023:
• Feria comercial organizada por la Asociación Guatemalteca de Exportadores -AGEXPORT-, en la cual se contó con Pabellón de Ministerio de Economía, en la que se brindó apoyo a 06 empresas guatemaltecas del sector de la industria de Cosméticos e Higiénicos. Esta participación se realizó con el fin de continuar con los esfuerzos de apoyo al sector y con el objetivo principal de promover las relaciones comerciales de las empresas participantes a nivel nacional e internacional, quienes tuvieron la oportunidad de participar en Rueda de Negocios, llevando a cabo citas de negocios con potenciales compradores internacionales.
XV Foro Empresarial del Gran Caribe Guatemala: 
• Apoyo a PRONACOM en cuanto al servicio de alimentación para participantes en el espacio dedicado a fomentar las relaciones empresariales regional con la participación de alrededor de 35 países, como nexo para que las organizaciones de apoyo a las empresas, las organizaciones de promoción del comercio e inversión, los funcionarios de comercio e inversión, así como otras partes interesadas de la región, se conectaran y desarrollaran asociaciones dentro de la comunidad.
Misión Comercial Virtual en Canadá: 
• Participación en Seminario Preparatorio dirigido  a empresarios guatemaltecos del sector agrícola y de manufacturas de alimentos y bebidas,  previo a su participación en Misión Comercial Virtual en mercado de Canadá, organizada por la Consejería Comercial de la Embajada de Guatemala en Canadá, con apoyo de la Asociación Guatemalteca de Exportadores (AGEXPORT) y MINECO quien contó con la oportunidad de presentar su apoyo en cuanto al acompañamiento, asesoría y vinculación con instituciones que tienen a su cargo la emisión de certificaciones usuales requeridas en el mercado canadiense, esto con el objeto de fortalecer el comercio exterior.   Durante la actividad se ofreció a los empresarios herramientas de negociación para emplearlas en las citas de negocios con los potenciales compradores canadienses; así como información sobre datos relevantes de Canadá, tamaño de la población, idiomas que se hablan en el país, la diversificación de mercados en exportación, el alto valor por productos de calidad, el perfil del consumidor canadiense, las certificaciones requeridas en el mercado canadiense, los segmentos  relevantes de mercados, los principales productos de exportación e importación de Canadá, aspectos culturales y recomendaciones para la participación en la misión. 
Curso sobre Comercio Internacional:
• Programa compuesto por cuatro capacitaciones, dirigidas a empresarios y emprendedores guatemaltecos, teniendo como objetivo principal conocimiento relacionado a temas de comercio internacional, con especial relevancia en tendencias, perspectivas y oportunidades 2023. En este mes se llevó cabo la última capacitación sobre Herramientas para el Aprovechamiento de Mercados, el cual fue llevado a cabo en formato híbrido, contando con la participación de 40 empresarios de forma presencial y más de 100 en modalidad virtual. 
Elaboración de 1 documento sobre estrategias de negocios y atracción de inversiones extranjeras para beneficio del sector empresarial:    
• Estudio de snacks, mercado México.
Socialización del Informe Económico de Comercio Exterior, que su objetivo principal es brindar el panorama general de la situación actual de Guatemala con los principales socios.
Se elaboraron 36 documentos que conllevan el análisis y estadísticas económicas y comerciales, estadísticas de inteligencia de mercados e industrias y actualización de información e indicadores económicos comerciales.
• Elaboración de 1 documento sobre estrategias de negocios y atracción de inversiones extranjeras para beneficio del sector empresarial:    
o 1. Estudio de snacks, mercado México.
</t>
    </r>
  </si>
  <si>
    <r>
      <rPr>
        <b/>
        <sz val="13"/>
        <color theme="1"/>
        <rFont val="Arial"/>
        <family val="2"/>
      </rPr>
      <t>1</t>
    </r>
    <r>
      <rPr>
        <sz val="13"/>
        <color theme="1"/>
        <rFont val="Arial"/>
        <family val="2"/>
      </rPr>
      <t xml:space="preserve">
Durante el período de enero a marzo del año 2023, en el programa denominado "ACTIVIDADES CENTRALES", corresponde una ejecución por un monto de Q.19,741,393.67, dentro de diversos rubros del funcionamiento institucional, tales como Pago de Nóminas de personal, Pago de Honorarios por servicios técnicos y/o profesionales, asi como pago por servicios básicos para el buen desempeño del MINECO, conforme el quehacer de esta Unidad Ejecutora.  Se han ejecutado 473 expedientes administrativos de pagos, para el avance institucional.</t>
    </r>
  </si>
  <si>
    <r>
      <rPr>
        <b/>
        <sz val="13"/>
        <color theme="1"/>
        <rFont val="Arial"/>
        <family val="2"/>
      </rPr>
      <t>12</t>
    </r>
    <r>
      <rPr>
        <sz val="13"/>
        <color theme="1"/>
        <rFont val="Arial"/>
        <family val="2"/>
      </rPr>
      <t xml:space="preserve">
UE-101
Durante el período de enero a marzo del año 2023, en el programa denominado "PROMOCION DE LA INVERSION Y COMPETENCIA", corresponde una ejecución por un monto de Q. 1,994,628.58, dentro de diversos rubros del funcionamiento institucional de las acciones adscritas para desarrollo económico nacional para crear oportunidades de inversión y generación de empleo formal , tales como Pago de Nóminas de personal, Pago de Honorarios por servicios técnicos y/o profesionales, asi como pago por servicios básicos para el buen desempeño de dichos Centros de costo, mismos que forman parte del quehacer de esta Unidad Ejecutora.Se han ejecutado 31 expedientes administrativos de pagos, para el avance institucional.
UE-104 
12 Acreditación de 15 organismos de inspección y laboratorios.  166 Certificados de calibración metrológica a equipos industriales.  238 Normas técnicas consultadas. 143 Procedimientos evaluados a organismos.  Inspección de 748 dispensadores de gasolineras yotros instrumentos de medición. Recopilación de 22 reglamentos técnicos de otros ministerios.13 Eventos de promoción de los servicios de metrología, normalización y acreditación. 
UE-108
Desde el área de atracción de inversión extranjera se han realizado una serie de acciones que se han desarrollado a partir de la estrategia del Ministerio de Economía, titulada “Guatemala para el Mundo, Despegue de la Economía 2023”. La estrategia involucra el desarrollo de eventos y misiones de inversión tanto en Guatemala como en el extranjero, los cuales permitirán afianzar relaciones económicas con otros países y presentar a Guatemala como destino de inversión.
Además, se ha participado en la realización de diversos eventos de gran impacto para la atracción de inversión extranjera:
·         XV Foro Empresarial del Gran Caribe Guatemala 2023, el cual contó con más de 100 representantes de organizaciones internacionales, gobierno central y empresarios para fomentar las relaciones y la conectividad económica regional.
·         The apparel and Textile Investment Summit 2023, un espacio para compartir con más de 28 empresas de capital extranjero sobre las oportunidades que ofrece Guatemala como destino de inversión en el sector del vestuario y textil.   ·         6 y 7 de junio evento Connect Guatemala Investment Summit 2023, en continuación de la estrategia de Guatemala para el Mundo, despegue de la economía, a través de la cual se impulsa al país como destino preferente para aprovechar las ventajas del nearshoring.  
·         Gira Económica en la ciudad de Miami del 30 de mayo al 02 de junio. "Perspectivas económicas, oportunidades de inversión y colaboración público-privada en Guatemala"                                                                                                                           * Participación en el call and contact center expo 2023 realizado en Los Estados Unidos de América del 24 al 25 de abril 2023. 
Desde el mes de enero al mes de mayo se han atendido un total de 153 entidades de los sectores de infraestructura, agroindustria, vestuario y textiles, energía, equipos electrónicos, construcción, hidroeléctrico, servicios, call centers, dispositivos médicos y farmacéutico.  Así mismo, se presentó el proyecto de inversión de la empresa PAKKAINC, que establecerá una planta de producción en el país, generando nuevas oportunidades de empleo formal y el fomento de la atracción de inversión.
Desde el área de clima de negocios, del mes de mayo a junio se reportan los siguientes avances: 
1. Actualización o documentación de 8 trámites administrativos en el portal web asisehace. 
2. Se realizaron dos eventos contando con más de 50 participantes en cada uno, Despegue de la Economía Nacional realizado uno en el departamento de Escuintla y otro en Zacapa y se llevó a cabo la Tercer Feria Nacional de la Vivienda transformando sueños.
Por medio del Plan La Ruta, se ha logrado la identificación de diversas organizaciones representativas en el territorio que potencialmente pueden apoyar programas que impulsen la competitividad. Asimismo, se han desarrollado talleres en comunidades rurales en respuesta a las brechas que limitan la competitividad a nivel territorial, específicamente en temas relacionados con electrificación rural y agricultura sostenible.
La Ruta forma parte de los acuerdos de país de Guatemala Adelante, una iniciativa que promueve entre otros aspectos el tema de “Recuperación Económica Inclusiva”.  Durante el primer cuatrimestre del año, se concreta el acuerdo de diálogo, el cual se construyó como un aporte colaborativo de las instituciones participantes.  La participación en este tipo de iniciativas se considera como una acción estratégica.
En el fomento a la Competitividad se reportan los siguientes logros:
1.  Se realizaron 4 nuevas guías sectoriales de los sectores: a) Economía Digital. b) Vestuario y textiles. c) Alimentos preparados para animales. d) BPO y Contact Centers  y 4 protocolos de sostenibilidad: a) BPO y Contact Centers b) Construcción. c) Legumbres, hortalizas y frutas. d) lácteos.   Como parte del impulso de la estrategia de atracción de inversión, estos instrumentos de competitividad apoyarán a los inversionistas a tomar decisiones certeras y ayudarán a que cada vez más empresas confíen sus capiales en Guatemala, principalmente en los sectores como BPO, ITO, Desarrollo de Software entre otros servicios.  Estas guías y protocolos fueron presentados oficialmente por el Sr. Ministro de Economía Janio Rosales la “Estrategia Territorial de Competitividad de la Ciudad Portuaria de San José, en la ciudad de Guatemala y en la región Sur, beneficiando a más de 22 entidades.
</t>
    </r>
  </si>
  <si>
    <r>
      <rPr>
        <b/>
        <sz val="13"/>
        <color theme="1"/>
        <rFont val="Arial"/>
        <family val="2"/>
      </rPr>
      <t xml:space="preserve">99
</t>
    </r>
    <r>
      <rPr>
        <sz val="13"/>
        <color theme="1"/>
        <rFont val="Arial"/>
        <family val="2"/>
      </rPr>
      <t>Durante el período de enero a marzo del año 2023, en el programa denominado "PARTIDAS NO ASIGNABLES A PROGRAMAS", corresponde una ejecución por un monto de Q.40,949,003.98, dentro de los rubros del funcionamiento institucional con cargo al grupo de gasto 400  "TRANSFERENCIAS CORRIENTES",   como parte de las  acciones adscritas para Lograr la inserción exitosa de Guatemala en el contexto globalizado del comercio interno y externo, así como  la Negociación de  Acuerdos y convenios comerciales en las mejores condiciones para el país, promover la Unión Aduanera y administración eficiente, esto mismo conformante del quehacer de esta Unidad Ejecutora. Se han ejecutado 30 expedientes administrativos de pagos, para el avance institucional, mismo que corresponde al cumplimiento con 10 de 15 Entes receptores para las acciones inherentes y de respuesta ministerial.</t>
    </r>
  </si>
  <si>
    <r>
      <rPr>
        <b/>
        <sz val="13"/>
        <color theme="1"/>
        <rFont val="Arial"/>
        <family val="2"/>
      </rPr>
      <t>15</t>
    </r>
    <r>
      <rPr>
        <sz val="13"/>
        <color theme="1"/>
        <rFont val="Arial"/>
        <family val="2"/>
      </rPr>
      <t xml:space="preserve">
Consumidores atendidos 21,980.00
Supervisión a Proveedores Empresas beneficiadas con resoluciones de autorización de instrumentos de control 6,166
Supervisión a Proveedores 28,414
Verificaciones a Estaciones de Combustibles y Verificaciones a Plantas y Expendios de Gas Propano 611
</t>
    </r>
  </si>
  <si>
    <r>
      <rPr>
        <b/>
        <sz val="13"/>
        <color theme="1"/>
        <rFont val="Arial"/>
        <family val="2"/>
      </rPr>
      <t>11</t>
    </r>
    <r>
      <rPr>
        <sz val="13"/>
        <color theme="1"/>
        <rFont val="Arial"/>
        <family val="2"/>
      </rPr>
      <t xml:space="preserve">
UE-101
Durante el período de enero a marzo del año 2023, en el programa denominado "SERVICIOS REGISTRALES", corresponde una ejecución por un monto de Q.4,101,031.86, dentro de diversos rubros del funcionamiento institucional de los Registros adscritos al MINECO, tales como Pago de Nóminas de personal, Pago de Honorarios por servicios técnicos y/o profesionales, asi como pago por servicios básicos para el buen desempeño de dichos Entes, mismos que forman parte del quehacer de esta Unidad Ejecutora. Se han ejecutado 162 expedientes administrativos de pagos, para el avance institucional.
UE-102
4,097  sociedades nacionales inscritas
6,086  patentes electrónicas de sociedad emitidas.
13,559  comerciantes individuales inscritos.
24.762  empresas mercantiles inscritas
30,435  patentes electrónicas de empresas emitidas.
UE-103 
Digitalización de 2,400 folios de los libros de derecho de autor y derechos conexos.
Términos de referencia para la contratación del servicio de escaneo para el departamento de marcas y otros signos distintivos.
Términos de referencia para la contratación del servicio de escaneo para el departamento de patentes y diseños industriales.
Integración de la Ventanilla Electrónica (VERPI) con el sistema de pagos electrónicos, análisis y diseño.
Formularios electrónicos para los distintos trámites en materia de marcas y signos distintivos.
Contratación de la empresa desarrolladora de las fases o módulos del sistema informático de gestor de solicitudes de marcas y otros signos distintivos.
Se desarrolló el sistema que permitirá la presentación de la solicitud inicial de marca, nombre comercial y señal de publicidad en forma digitalizada a través de la Ventanilla Electrónica (VERPI). Con esta nueva herramienta, se permitirá la presentación de la solicitud inicial de en forma digital, incluyendo los documentos de respaldo de la misma (tales como nombramientos, mandatos, declaraciones juradas, etc.) Actualmente se están haciendo pruebas de este sistema con dos usuarios del Registro.
Se prevé el lanzamiento de la VERPI y servicios digitales para el mes de diciembre del 2022.
En realización del levantamiento de la identificación de cajas con ID del contenido de debidamente digitalizados, recibir por medio de ventanilla su certificado o título electrónico que acredite que su obra o documento ya se encuentra inscrito, vincular los pagos a los distintos trámites que realice, entre otros.
En desarrollo y ajustes del sistema de gestión.
Integración de la Ventanilla Electrónica (VERPI) con el sistema de pagos electrónicos, análisis y diseño.
Formularios electrónicos para los distintos trámites en materia de Derechos de Autor.
Migración de datos del sistema antiguo (FOX) al sistema nuevo (SQL).
Se efectúo la contratación de la empresa para realizar las remodelaciones.
Integración con sistema de telefonía IP.
Se tuvo una reunión con delegadas de SEGEPLAN para discutir el planteamiento del problema de la política y el árbol de causas y efectos.
Se elaboró el proyecto del árbol del problema y se encuentra pendiente de aprobación por parte de SEGEPLAN.
Se está coordinando una iniciativa de Ley de Fomento de la Propiedad Intelectual, en paralelo a la elaboración de una Política Nacional de Propiedad Intelectual, como estrategia para impulso de la misma y también para fortalecer su posterior implementación.
El equipo multidisciplinario del Registro ha realizado varias mesas técnicas para dar.
Se han sostenido reuniones con los desarrolladores web para la creación del tomo electrónico, quienes actualmente lo están trabajando.
Se envió un oficio al Registro General de la Propiedad de la Zona Central para tener un acercamiento y conocer su experiencia en la implementación de su Biblioteca Digital y el tomo electrónico.
Generando el titulo electrónico junto con su copia, que finalmente será estampada en el tomo electrónico.
Separación del tomo en secciones, DERECHO OTORGADO, ANOTACIONES Y TRASPASOS.
Creación de tomos electrónicos separados por cada signo distintivo.
En revisión de las condiciones del convenio a suscribirse.
Se sostuvieron varias reuniones con personeros del Banco de los Trabajadores para establecer los aspectos del convenio.
El Banco de los trabajadores nos remitirá la minuta del convenio y se solicitará la
Contratación del servicio de certificados digitales de firma electrónica avanzada de funcionarios públicos del Registro de la Propiedad Intelectual.
En desarrollo de los sistemas informáticos para su implementación y puesta en funcionamiento.
Se está evaluando la contratación de un profesional que le está dando el seguimiento a este proyecto.
Se inició con el proceso de análisis y revisión de los procedimientos de solicitud de registro.
Poner descripción de avances que se han realizado
Integración de la Ventanilla Electrónica (VERPI) con el sistema de pagos electrónicos implementado en diciembre 2022, en su fase final de soporte y estabilización.
Se crearon los formularios electrónicos para los distintos trámites en materia de patentes de invención, modelos de utilidad y diseños industriales, implementados en diciembre 2022, en su fase final de soporte y estabilización.
Se migraron los datos del sistema antiguo (FOX) al sistema nuevo (SQL), pendiente la sincronización automática de ingresos de memoriales a la cronología del gestor de expedientes a través de la nueva aplicación del reloj.
Se desarrolló el sistema que permitirá la presentación digital de la solicitud de patente de invención, modelo de utilidad o diseño industrial, incluyendo todos documentos que respaldan la misma, implementado en diciembre 2022, en su fase final de soporte y estabilización.
Generación y vinculación de los pagos al sistema de ingreso de solicitudes, implementado en diciembre 2022, en su fase final de soporte y estabilización.
En están desarrollando los nuevos formularios dinámicos, con lo cual se facilitará la utilización de los mismos y se busca minimizar los errores que suelen cometerse por los usuarios al llenarlos. seguimiento al trabajo y desarrollo de la política.
Se tuvo una reunión con el Área de Jurisprudencia de la Corte de Constitucionalidad. Autorización del señor Ministro de Economía para la apertura de la cuenta bancaria y la delegación de firma para suscribir el convenio.
</t>
    </r>
  </si>
  <si>
    <t>Ministra</t>
  </si>
  <si>
    <t xml:space="preserve">M.Sc. Oliver Jonathan Avalos Lam
</t>
  </si>
  <si>
    <t>Rodolfo Estuardo De León Rodas</t>
  </si>
  <si>
    <t>ACTUALIZADO AL 30 DE SEPTIEMBRE DEL 2023</t>
  </si>
  <si>
    <t>000 personas
006 personas
000 personas</t>
  </si>
  <si>
    <t>694 personas</t>
  </si>
  <si>
    <t>018 personas</t>
  </si>
  <si>
    <t>PRINCIPALES AVANCES O LOGROS
AL 30 DE SEPTIEMBRE DE 2023</t>
  </si>
  <si>
    <t>52,282 Eventos de supervisión a proveedores para el cumplimiento de sus obligaciones.</t>
  </si>
  <si>
    <t xml:space="preserve">US$ 394.60 millones el monto de atracción de inversiones al mes de septiembre de 2023 </t>
  </si>
  <si>
    <t>Monto recuperado a los consumidores y usuarios por Q. 15,786,011.76.</t>
  </si>
  <si>
    <t>174,735 Personas individuales y jurídicas beneficiadas con patentes de inscripción de sociedades nacionales, comerciante individual, empresas mercantiles, registro de garantías mobiliarias, prestadores de servicios de certificación e inscripción en el mercado de valores.</t>
  </si>
  <si>
    <t>Entrega de 180 distintivos Sello Blanco, de los cuales pertenecen al sector de agroindustria, de manufactura diversa, sector de bebidas y sector cosmético e higiene.</t>
  </si>
  <si>
    <t>6,058 Personas beneficiadas con becas de aprendizaje de idioma inglés para empleo y enfermería y 977 Jóvenes capacitados y certificados en formación profesional de emprendimiento e innovación de MIPYMES en crecimiento, con énfasis en mujeres y discapacitados.</t>
  </si>
  <si>
    <t xml:space="preserve">Se otorgaron 1,162 préstamos a empresarios propietarios de microempresas, pequeñas y medianas empresas, al mes de septiembre de 2023 por un monto total de Q. 116,432,808.38, lo cual genera impacto en el mantenimiento del empleo.
De los 1,162 préstamos otorgados al mes de septiembre de 2023, 1,095 corresponden a préstamos a Microempresas por un monto de Q. 92,817,640.38  contribuyendo a la meta de la Política General de Gobierno 2020-2024, Meta "Para el año 2023 se ha incrementado el monto de los créditos para emprendimientos de familias pobres a Q.200,000,000.00.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</si>
</sst>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quot;#,##0;[Red]\-&quot;Q&quot;#,##0"/>
    <numFmt numFmtId="7" formatCode="&quot;Q&quot;#,##0.00;\-&quot;Q&quot;#,##0.00"/>
    <numFmt numFmtId="8" formatCode="&quot;Q&quot;#,##0.00;[Red]\-&quot;Q&quot;#,##0.00"/>
    <numFmt numFmtId="44" formatCode="_-&quot;Q&quot;* #,##0.00_-;\-&quot;Q&quot;* #,##0.00_-;_-&quot;Q&quot;* &quot;-&quot;??_-;_-@_-"/>
    <numFmt numFmtId="43" formatCode="_-* #,##0.00_-;\-* #,##0.00_-;_-* &quot;-&quot;??_-;_-@_-"/>
    <numFmt numFmtId="164" formatCode="0.0%"/>
    <numFmt numFmtId="165" formatCode="&quot;Q&quot;#,##0.00"/>
    <numFmt numFmtId="166" formatCode="_-[$Q-100A]* #,##0.00_-;\-[$Q-100A]* #,##0.00_-;_-[$Q-100A]* &quot;-&quot;??_-;_-@_-"/>
  </numFmts>
  <fonts count="18"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
      <name val="Calibri"/>
      <family val="2"/>
      <scheme val="minor"/>
    </font>
    <font>
      <b/>
      <sz val="8"/>
      <color rgb="FFFF0000"/>
      <name val="Arial"/>
      <family val="2"/>
    </font>
    <font>
      <b/>
      <sz val="13"/>
      <color theme="1"/>
      <name val="Arial"/>
      <family val="2"/>
    </font>
    <font>
      <sz val="13"/>
      <color theme="1"/>
      <name val="Arial"/>
      <family val="2"/>
    </font>
    <font>
      <sz val="13"/>
      <color theme="1"/>
      <name val="Calibri"/>
      <family val="2"/>
      <scheme val="minor"/>
    </font>
    <font>
      <b/>
      <sz val="11"/>
      <color theme="0"/>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cellStyleXfs>
  <cellXfs count="153">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9" xfId="0" applyFont="1" applyFill="1" applyBorder="1" applyAlignment="1">
      <alignment horizontal="left" vertical="center" wrapText="1"/>
    </xf>
    <xf numFmtId="10" fontId="2" fillId="4" borderId="10" xfId="0" applyNumberFormat="1" applyFont="1" applyFill="1" applyBorder="1" applyAlignment="1">
      <alignment horizontal="center" vertical="center"/>
    </xf>
    <xf numFmtId="0" fontId="2" fillId="4" borderId="9" xfId="0" applyFont="1" applyFill="1" applyBorder="1"/>
    <xf numFmtId="0" fontId="2" fillId="4" borderId="10" xfId="0" applyFont="1" applyFill="1" applyBorder="1"/>
    <xf numFmtId="0" fontId="2" fillId="4" borderId="9" xfId="0" applyFont="1" applyFill="1" applyBorder="1" applyAlignment="1">
      <alignmen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0" fontId="2" fillId="4" borderId="5" xfId="0" applyFont="1" applyFill="1" applyBorder="1" applyAlignment="1">
      <alignment vertical="center" wrapText="1"/>
    </xf>
    <xf numFmtId="8" fontId="2" fillId="3" borderId="6" xfId="0" applyNumberFormat="1" applyFont="1" applyFill="1" applyBorder="1" applyAlignment="1">
      <alignment horizontal="center" vertical="center"/>
    </xf>
    <xf numFmtId="0" fontId="2" fillId="3" borderId="2" xfId="0" applyFont="1" applyFill="1" applyBorder="1" applyAlignment="1">
      <alignment vertical="center" wrapText="1"/>
    </xf>
    <xf numFmtId="0" fontId="5" fillId="4" borderId="0" xfId="0" applyFont="1" applyFill="1"/>
    <xf numFmtId="0" fontId="4" fillId="4" borderId="0" xfId="0" applyFont="1" applyFill="1" applyAlignment="1">
      <alignment horizontal="center" vertical="top" wrapText="1"/>
    </xf>
    <xf numFmtId="0" fontId="2" fillId="4" borderId="10" xfId="0" applyFont="1" applyFill="1" applyBorder="1" applyAlignment="1">
      <alignment horizontal="center" vertical="center"/>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165" fontId="2" fillId="3" borderId="6"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17" xfId="0" applyFont="1" applyBorder="1" applyAlignment="1">
      <alignment horizontal="left"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3" fillId="4" borderId="4" xfId="0" applyFont="1" applyFill="1" applyBorder="1" applyAlignment="1">
      <alignment horizontal="center" vertical="center" wrapText="1"/>
    </xf>
    <xf numFmtId="7" fontId="2" fillId="4" borderId="25" xfId="1" applyNumberFormat="1" applyFont="1" applyFill="1" applyBorder="1" applyAlignment="1">
      <alignment horizontal="center" vertical="center"/>
    </xf>
    <xf numFmtId="0" fontId="2" fillId="3" borderId="6" xfId="0" applyFont="1" applyFill="1" applyBorder="1" applyAlignment="1">
      <alignment horizontal="center" vertical="center" wrapText="1"/>
    </xf>
    <xf numFmtId="0" fontId="2" fillId="0" borderId="28" xfId="0" applyFont="1" applyBorder="1" applyAlignment="1">
      <alignment horizontal="left" vertical="center" wrapText="1"/>
    </xf>
    <xf numFmtId="165" fontId="2" fillId="3" borderId="29" xfId="0" applyNumberFormat="1" applyFont="1" applyFill="1" applyBorder="1" applyAlignment="1">
      <alignment horizontal="center" vertical="center"/>
    </xf>
    <xf numFmtId="10" fontId="2" fillId="0" borderId="6" xfId="2" applyNumberFormat="1" applyFont="1" applyBorder="1" applyAlignment="1">
      <alignment horizontal="center" vertical="center"/>
    </xf>
    <xf numFmtId="10" fontId="2" fillId="0" borderId="8" xfId="2" applyNumberFormat="1" applyFont="1" applyBorder="1" applyAlignment="1">
      <alignment horizontal="center" vertical="center"/>
    </xf>
    <xf numFmtId="0" fontId="3" fillId="4" borderId="13" xfId="0" applyFont="1" applyFill="1" applyBorder="1" applyAlignment="1">
      <alignment horizontal="center" vertical="center"/>
    </xf>
    <xf numFmtId="165" fontId="2" fillId="3" borderId="16" xfId="0" applyNumberFormat="1" applyFont="1" applyFill="1" applyBorder="1" applyAlignment="1">
      <alignment horizontal="center" vertical="center"/>
    </xf>
    <xf numFmtId="43" fontId="0" fillId="0" borderId="0" xfId="1" applyFont="1"/>
    <xf numFmtId="0" fontId="3" fillId="4" borderId="13" xfId="0" applyFont="1" applyFill="1" applyBorder="1" applyAlignment="1">
      <alignment vertical="center"/>
    </xf>
    <xf numFmtId="7" fontId="0" fillId="0" borderId="0" xfId="0" applyNumberFormat="1"/>
    <xf numFmtId="10" fontId="0" fillId="0" borderId="0" xfId="0" applyNumberFormat="1"/>
    <xf numFmtId="43" fontId="2" fillId="3" borderId="6" xfId="0" applyNumberFormat="1" applyFont="1" applyFill="1" applyBorder="1" applyAlignment="1">
      <alignment horizontal="center" vertical="center"/>
    </xf>
    <xf numFmtId="0" fontId="16" fillId="0" borderId="0" xfId="0" applyFont="1"/>
    <xf numFmtId="165" fontId="0" fillId="0" borderId="0" xfId="0" applyNumberFormat="1"/>
    <xf numFmtId="7" fontId="2" fillId="4" borderId="38" xfId="1" applyNumberFormat="1" applyFont="1" applyFill="1" applyBorder="1" applyAlignment="1">
      <alignment horizontal="center" vertical="center"/>
    </xf>
    <xf numFmtId="10" fontId="2" fillId="0" borderId="15" xfId="2" applyNumberFormat="1" applyFont="1" applyBorder="1" applyAlignment="1">
      <alignment horizontal="center" vertical="center"/>
    </xf>
    <xf numFmtId="0" fontId="3" fillId="4" borderId="41" xfId="0" applyFont="1" applyFill="1" applyBorder="1" applyAlignment="1">
      <alignment horizontal="center" vertical="center"/>
    </xf>
    <xf numFmtId="0" fontId="3" fillId="4" borderId="37"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4" borderId="5"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3" borderId="6"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23" xfId="0" applyFont="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wrapText="1"/>
    </xf>
    <xf numFmtId="165" fontId="2" fillId="3" borderId="16" xfId="0" applyNumberFormat="1" applyFont="1" applyFill="1" applyBorder="1" applyAlignment="1">
      <alignment horizontal="center" vertical="center"/>
    </xf>
    <xf numFmtId="165" fontId="2" fillId="3" borderId="24" xfId="0" applyNumberFormat="1" applyFont="1" applyFill="1" applyBorder="1" applyAlignment="1">
      <alignment horizontal="center" vertical="center"/>
    </xf>
    <xf numFmtId="165" fontId="2" fillId="3" borderId="15" xfId="0" applyNumberFormat="1" applyFont="1" applyFill="1" applyBorder="1" applyAlignment="1">
      <alignment horizontal="center" vertical="center"/>
    </xf>
    <xf numFmtId="0" fontId="2" fillId="3" borderId="24" xfId="0" applyFont="1" applyFill="1" applyBorder="1" applyAlignment="1">
      <alignment horizontal="center" vertical="center" wrapText="1"/>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4" xfId="0" applyFont="1" applyFill="1" applyBorder="1" applyAlignment="1">
      <alignment horizontal="center" vertical="center" wrapText="1"/>
    </xf>
    <xf numFmtId="166" fontId="2" fillId="3" borderId="6" xfId="3" applyNumberFormat="1" applyFont="1" applyFill="1" applyBorder="1" applyAlignment="1">
      <alignment horizontal="center" vertical="center"/>
    </xf>
    <xf numFmtId="10" fontId="2" fillId="3" borderId="6" xfId="0" applyNumberFormat="1" applyFont="1" applyFill="1" applyBorder="1" applyAlignment="1">
      <alignment horizontal="center" vertical="center"/>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7" fontId="2" fillId="0" borderId="1" xfId="1" applyNumberFormat="1" applyFont="1" applyBorder="1" applyAlignment="1">
      <alignment horizontal="center" vertical="center"/>
    </xf>
    <xf numFmtId="7" fontId="2" fillId="0" borderId="38" xfId="1" applyNumberFormat="1" applyFont="1" applyBorder="1" applyAlignment="1">
      <alignment horizontal="center" vertical="center"/>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25" xfId="0" applyFont="1" applyBorder="1" applyAlignment="1">
      <alignment horizontal="left" vertical="center" wrapText="1"/>
    </xf>
    <xf numFmtId="0" fontId="13" fillId="4" borderId="36" xfId="0" applyFont="1" applyFill="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25"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5"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 fillId="4" borderId="6" xfId="0" applyFont="1" applyFill="1" applyBorder="1" applyAlignment="1">
      <alignment horizontal="justify" vertical="center" wrapText="1"/>
    </xf>
    <xf numFmtId="0" fontId="2" fillId="4" borderId="5" xfId="0" applyFont="1" applyFill="1" applyBorder="1" applyAlignment="1">
      <alignment horizontal="justify" vertical="top" wrapText="1"/>
    </xf>
    <xf numFmtId="0" fontId="2" fillId="4" borderId="1" xfId="0" applyFont="1" applyFill="1" applyBorder="1" applyAlignment="1">
      <alignment horizontal="justify" vertical="top" wrapText="1"/>
    </xf>
    <xf numFmtId="0" fontId="2" fillId="4" borderId="6" xfId="0" applyFont="1" applyFill="1" applyBorder="1" applyAlignment="1">
      <alignment horizontal="justify" vertical="top" wrapText="1"/>
    </xf>
    <xf numFmtId="0" fontId="7" fillId="2" borderId="2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6" xfId="0" applyFont="1" applyFill="1" applyBorder="1" applyAlignment="1">
      <alignment horizontal="left"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4" borderId="7" xfId="0" applyFont="1" applyFill="1" applyBorder="1" applyAlignment="1">
      <alignment horizontal="left" vertical="center" wrapText="1"/>
    </xf>
    <xf numFmtId="0" fontId="15" fillId="4" borderId="25"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30" xfId="0" applyFont="1" applyBorder="1" applyAlignment="1">
      <alignment horizontal="justify" vertical="top" wrapText="1"/>
    </xf>
    <xf numFmtId="0" fontId="15" fillId="0" borderId="31" xfId="0" applyFont="1" applyBorder="1" applyAlignment="1">
      <alignment horizontal="justify" vertical="top" wrapText="1"/>
    </xf>
    <xf numFmtId="0" fontId="15" fillId="0" borderId="32" xfId="0" applyFont="1" applyBorder="1" applyAlignment="1">
      <alignment horizontal="justify" vertical="top" wrapText="1"/>
    </xf>
    <xf numFmtId="0" fontId="15" fillId="0" borderId="9" xfId="0" applyFont="1" applyBorder="1" applyAlignment="1">
      <alignment horizontal="justify" vertical="top" wrapText="1"/>
    </xf>
    <xf numFmtId="0" fontId="15" fillId="0" borderId="0" xfId="0" applyFont="1" applyAlignment="1">
      <alignment horizontal="justify" vertical="top" wrapText="1"/>
    </xf>
    <xf numFmtId="0" fontId="15" fillId="0" borderId="10" xfId="0" applyFont="1" applyBorder="1" applyAlignment="1">
      <alignment horizontal="justify" vertical="top" wrapText="1"/>
    </xf>
    <xf numFmtId="0" fontId="15" fillId="0" borderId="33" xfId="0" applyFont="1" applyBorder="1" applyAlignment="1">
      <alignment horizontal="justify" vertical="top" wrapText="1"/>
    </xf>
    <xf numFmtId="0" fontId="15" fillId="0" borderId="34" xfId="0" applyFont="1" applyBorder="1" applyAlignment="1">
      <alignment horizontal="justify" vertical="top" wrapText="1"/>
    </xf>
    <xf numFmtId="0" fontId="15" fillId="0" borderId="35" xfId="0" applyFont="1" applyBorder="1" applyAlignment="1">
      <alignment horizontal="justify" vertical="top" wrapText="1"/>
    </xf>
    <xf numFmtId="0" fontId="15" fillId="0" borderId="30"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0" xfId="0" applyFont="1" applyAlignment="1">
      <alignment horizontal="justify" vertical="center" wrapText="1"/>
    </xf>
    <xf numFmtId="0" fontId="15" fillId="0" borderId="10" xfId="0" applyFont="1" applyBorder="1" applyAlignment="1">
      <alignment horizontal="justify" vertical="center" wrapText="1"/>
    </xf>
    <xf numFmtId="0" fontId="15" fillId="0" borderId="33" xfId="0" applyFont="1" applyBorder="1" applyAlignment="1">
      <alignment horizontal="justify" vertical="center" wrapText="1"/>
    </xf>
    <xf numFmtId="0" fontId="15" fillId="0" borderId="34" xfId="0" applyFont="1" applyBorder="1" applyAlignment="1">
      <alignment horizontal="justify" vertical="center" wrapText="1"/>
    </xf>
    <xf numFmtId="0" fontId="15" fillId="0" borderId="35" xfId="0" applyFont="1" applyBorder="1" applyAlignment="1">
      <alignment horizontal="justify" vertical="center" wrapText="1"/>
    </xf>
    <xf numFmtId="6" fontId="2" fillId="3" borderId="16" xfId="0" applyNumberFormat="1" applyFont="1" applyFill="1" applyBorder="1" applyAlignment="1">
      <alignment horizontal="center" vertical="center"/>
    </xf>
    <xf numFmtId="0" fontId="2" fillId="3" borderId="15" xfId="0" applyFont="1" applyFill="1" applyBorder="1" applyAlignment="1">
      <alignment horizontal="center" vertical="center"/>
    </xf>
    <xf numFmtId="7"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xf numFmtId="7" fontId="2" fillId="0" borderId="25" xfId="1" applyNumberFormat="1" applyFont="1" applyBorder="1" applyAlignment="1">
      <alignment horizontal="center" vertical="center"/>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0678689623640831E-2"/>
          <c:y val="0.20458668642464112"/>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47A-41E2-8F26-CE2EF489A71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47A-41E2-8F26-CE2EF489A71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47A-41E2-8F26-CE2EF489A715}"/>
              </c:ext>
            </c:extLst>
          </c:dPt>
          <c:dLbls>
            <c:dLbl>
              <c:idx val="0"/>
              <c:layout>
                <c:manualLayout>
                  <c:x val="3.5866389122576042E-3"/>
                  <c:y val="0.15356374334506945"/>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9418261599143075"/>
                      <c:h val="0.25766501840009609"/>
                    </c:manualLayout>
                  </c15:layout>
                  <c15:dlblFieldTable/>
                  <c15:showDataLabelsRange val="0"/>
                </c:ext>
                <c:ext xmlns:c16="http://schemas.microsoft.com/office/drawing/2014/chart" uri="{C3380CC4-5D6E-409C-BE32-E72D297353CC}">
                  <c16:uniqueId val="{00000001-C47A-41E2-8F26-CE2EF489A715}"/>
                </c:ext>
              </c:extLst>
            </c:dLbl>
            <c:dLbl>
              <c:idx val="1"/>
              <c:layout>
                <c:manualLayout>
                  <c:x val="2.2913201954556525E-2"/>
                  <c:y val="-0.1070997020385541"/>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3-C47A-41E2-8F26-CE2EF489A715}"/>
                </c:ext>
              </c:extLst>
            </c:dLbl>
            <c:dLbl>
              <c:idx val="2"/>
              <c:layout>
                <c:manualLayout>
                  <c:x val="0.27940426861004009"/>
                  <c:y val="-1.1513747372879196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4384038786137142"/>
                      <c:h val="0.1596208938650428"/>
                    </c:manualLayout>
                  </c15:layout>
                  <c15:dlblFieldTable/>
                  <c15:showDataLabelsRange val="0"/>
                </c:ext>
                <c:ext xmlns:c16="http://schemas.microsoft.com/office/drawing/2014/chart" uri="{C3380CC4-5D6E-409C-BE32-E72D297353CC}">
                  <c16:uniqueId val="{00000005-C47A-41E2-8F26-CE2EF489A715}"/>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464378823</c:v>
                </c:pt>
                <c:pt idx="1" formatCode="&quot;Q&quot;#,##0.00_);\(&quot;Q&quot;#,##0.00\)">
                  <c:v>297570234.64000005</c:v>
                </c:pt>
                <c:pt idx="2" formatCode="0.0%">
                  <c:v>0.64079199976782764</c:v>
                </c:pt>
              </c:numCache>
            </c:numRef>
          </c:val>
          <c:extLst>
            <c:ext xmlns:c16="http://schemas.microsoft.com/office/drawing/2014/chart" uri="{C3380CC4-5D6E-409C-BE32-E72D297353CC}">
              <c16:uniqueId val="{00000006-C47A-41E2-8F26-CE2EF489A715}"/>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layout>
                <c:manualLayout>
                  <c:x val="3.2488097145570815E-3"/>
                  <c:y val="-8.3266508756049545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5967840573267098"/>
                  <c:y val="2.21797251986315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464378823</c:v>
                </c:pt>
                <c:pt idx="1" formatCode="&quot;Q&quot;#,##0.00_);\(&quot;Q&quot;#,##0.00\)">
                  <c:v>297570234.64000005</c:v>
                </c:pt>
                <c:pt idx="2" formatCode="0.0%">
                  <c:v>0.64079199976782764</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bin"/></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10</xdr:col>
      <xdr:colOff>878716</xdr:colOff>
      <xdr:row>14</xdr:row>
      <xdr:rowOff>150922</xdr:rowOff>
    </xdr:from>
    <xdr:to>
      <xdr:col>11</xdr:col>
      <xdr:colOff>336177</xdr:colOff>
      <xdr:row>19</xdr:row>
      <xdr:rowOff>70146</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438109" y="4001743"/>
          <a:ext cx="1947568" cy="224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xdr:from>
      <xdr:col>4</xdr:col>
      <xdr:colOff>67236</xdr:colOff>
      <xdr:row>15</xdr:row>
      <xdr:rowOff>67236</xdr:rowOff>
    </xdr:from>
    <xdr:to>
      <xdr:col>5</xdr:col>
      <xdr:colOff>1355913</xdr:colOff>
      <xdr:row>19</xdr:row>
      <xdr:rowOff>302559</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90487</xdr:rowOff>
    </xdr:from>
    <xdr:to>
      <xdr:col>2</xdr:col>
      <xdr:colOff>152399</xdr:colOff>
      <xdr:row>19</xdr:row>
      <xdr:rowOff>47625</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28574</xdr:colOff>
      <xdr:row>0</xdr:row>
      <xdr:rowOff>0</xdr:rowOff>
    </xdr:from>
    <xdr:to>
      <xdr:col>28</xdr:col>
      <xdr:colOff>624888</xdr:colOff>
      <xdr:row>22</xdr:row>
      <xdr:rowOff>95250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648574" y="0"/>
          <a:ext cx="14874289" cy="428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683558</xdr:colOff>
      <xdr:row>8</xdr:row>
      <xdr:rowOff>123265</xdr:rowOff>
    </xdr:from>
    <xdr:to>
      <xdr:col>17</xdr:col>
      <xdr:colOff>689694</xdr:colOff>
      <xdr:row>31</xdr:row>
      <xdr:rowOff>104824</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207558" y="1647265"/>
          <a:ext cx="11850754" cy="43630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0</xdr:colOff>
      <xdr:row>16</xdr:row>
      <xdr:rowOff>0</xdr:rowOff>
    </xdr:from>
    <xdr:to>
      <xdr:col>26</xdr:col>
      <xdr:colOff>190500</xdr:colOff>
      <xdr:row>21</xdr:row>
      <xdr:rowOff>0</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9655118" y="3048000"/>
          <a:ext cx="952500" cy="952500"/>
        </a:xfrm>
        <a:prstGeom prst="rect">
          <a:avLst/>
        </a:prstGeom>
      </xdr:spPr>
    </xdr:pic>
    <xdr:clientData/>
  </xdr:twoCellAnchor>
  <xdr:twoCellAnchor editAs="oneCell">
    <xdr:from>
      <xdr:col>0</xdr:col>
      <xdr:colOff>224116</xdr:colOff>
      <xdr:row>0</xdr:row>
      <xdr:rowOff>0</xdr:rowOff>
    </xdr:from>
    <xdr:to>
      <xdr:col>14</xdr:col>
      <xdr:colOff>696962</xdr:colOff>
      <xdr:row>18</xdr:row>
      <xdr:rowOff>38584</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224116" y="0"/>
          <a:ext cx="11745964" cy="3467584"/>
        </a:xfrm>
        <a:prstGeom prst="rect">
          <a:avLst/>
        </a:prstGeom>
      </xdr:spPr>
    </xdr:pic>
    <xdr:clientData/>
  </xdr:twoCellAnchor>
  <xdr:twoCellAnchor editAs="oneCell">
    <xdr:from>
      <xdr:col>0</xdr:col>
      <xdr:colOff>336176</xdr:colOff>
      <xdr:row>20</xdr:row>
      <xdr:rowOff>179295</xdr:rowOff>
    </xdr:from>
    <xdr:to>
      <xdr:col>16</xdr:col>
      <xdr:colOff>123339</xdr:colOff>
      <xdr:row>39</xdr:row>
      <xdr:rowOff>94063</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a:stretch>
          <a:fillRect/>
        </a:stretch>
      </xdr:blipFill>
      <xdr:spPr>
        <a:xfrm>
          <a:off x="336176" y="3989295"/>
          <a:ext cx="12584281" cy="35342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620879</xdr:colOff>
      <xdr:row>18</xdr:row>
      <xdr:rowOff>171953</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2565229" cy="3600953"/>
        </a:xfrm>
        <a:prstGeom prst="rect">
          <a:avLst/>
        </a:prstGeom>
      </xdr:spPr>
    </xdr:pic>
    <xdr:clientData/>
  </xdr:twoCellAnchor>
  <xdr:twoCellAnchor editAs="oneCell">
    <xdr:from>
      <xdr:col>0</xdr:col>
      <xdr:colOff>0</xdr:colOff>
      <xdr:row>19</xdr:row>
      <xdr:rowOff>0</xdr:rowOff>
    </xdr:from>
    <xdr:to>
      <xdr:col>12</xdr:col>
      <xdr:colOff>620879</xdr:colOff>
      <xdr:row>39</xdr:row>
      <xdr:rowOff>124374</xdr:rowOff>
    </xdr:to>
    <xdr:pic>
      <xdr:nvPicPr>
        <xdr:cNvPr id="4" name="Imagen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0" y="3619500"/>
          <a:ext cx="12565229" cy="39343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373122</xdr:colOff>
      <xdr:row>24</xdr:row>
      <xdr:rowOff>29217</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11803122" cy="46012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31"/>
  <sheetViews>
    <sheetView tabSelected="1" topLeftCell="A19" zoomScale="85" zoomScaleNormal="85" workbookViewId="0">
      <selection activeCell="I34" sqref="I34"/>
    </sheetView>
  </sheetViews>
  <sheetFormatPr baseColWidth="10"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7" width="11.42578125" style="1"/>
    <col min="18" max="18" width="13.140625" style="1" bestFit="1" customWidth="1"/>
    <col min="19" max="16384" width="11.42578125" style="1"/>
  </cols>
  <sheetData>
    <row r="2" spans="2:18" ht="26.25" x14ac:dyDescent="0.4">
      <c r="B2" s="82" t="s">
        <v>18</v>
      </c>
      <c r="C2" s="82"/>
      <c r="D2" s="82"/>
      <c r="E2" s="82"/>
      <c r="F2" s="82"/>
      <c r="G2" s="82"/>
      <c r="H2" s="82"/>
      <c r="I2" s="82"/>
      <c r="J2" s="82"/>
      <c r="K2" s="82"/>
      <c r="L2" s="82"/>
      <c r="M2" s="82"/>
      <c r="N2" s="82"/>
      <c r="O2" s="82"/>
    </row>
    <row r="3" spans="2:18" ht="18" x14ac:dyDescent="0.25">
      <c r="B3" s="83" t="s">
        <v>77</v>
      </c>
      <c r="C3" s="84"/>
      <c r="D3" s="84"/>
      <c r="E3" s="84"/>
      <c r="F3" s="84"/>
      <c r="G3" s="84"/>
      <c r="H3" s="84"/>
      <c r="I3" s="84"/>
      <c r="J3" s="84"/>
      <c r="K3" s="84"/>
      <c r="L3" s="84"/>
      <c r="M3" s="84"/>
      <c r="N3" s="84"/>
      <c r="O3" s="84"/>
    </row>
    <row r="4" spans="2:18" ht="23.25" x14ac:dyDescent="0.35">
      <c r="B4" s="85" t="s">
        <v>33</v>
      </c>
      <c r="C4" s="85"/>
      <c r="D4" s="85"/>
      <c r="E4" s="85"/>
      <c r="F4" s="85"/>
      <c r="G4" s="85"/>
      <c r="H4" s="85"/>
      <c r="I4" s="85"/>
      <c r="J4" s="85"/>
      <c r="K4" s="85"/>
      <c r="L4" s="85"/>
      <c r="M4" s="85"/>
      <c r="N4" s="85"/>
      <c r="O4" s="85"/>
    </row>
    <row r="5" spans="2:18" ht="12.75" customHeight="1" x14ac:dyDescent="0.25">
      <c r="B5" s="15"/>
      <c r="C5" s="2"/>
      <c r="D5" s="2"/>
      <c r="E5" s="2"/>
      <c r="F5" s="2"/>
      <c r="G5" s="2"/>
      <c r="H5" s="2"/>
      <c r="I5" s="2"/>
      <c r="J5" s="10"/>
      <c r="K5" s="10"/>
      <c r="L5" s="10"/>
      <c r="M5" s="10"/>
      <c r="N5" s="10"/>
      <c r="O5" s="16" t="s">
        <v>7</v>
      </c>
    </row>
    <row r="6" spans="2:18" ht="15.75" thickBot="1" x14ac:dyDescent="0.3">
      <c r="B6" s="2"/>
      <c r="C6" s="2"/>
      <c r="D6" s="2"/>
      <c r="E6" s="2"/>
      <c r="F6" s="2"/>
      <c r="G6" s="2"/>
      <c r="H6" s="2"/>
      <c r="I6" s="2"/>
      <c r="J6" s="10"/>
      <c r="K6" s="10"/>
      <c r="L6" s="10"/>
      <c r="M6" s="10"/>
      <c r="N6" s="10"/>
      <c r="O6" s="10"/>
    </row>
    <row r="7" spans="2:18" ht="37.5" customHeight="1" x14ac:dyDescent="0.25">
      <c r="B7" s="75" t="s">
        <v>1</v>
      </c>
      <c r="C7" s="76"/>
      <c r="D7" s="2"/>
      <c r="E7" s="75" t="s">
        <v>20</v>
      </c>
      <c r="F7" s="76"/>
      <c r="G7" s="2"/>
      <c r="H7" s="77" t="s">
        <v>16</v>
      </c>
      <c r="I7" s="76"/>
      <c r="K7" s="86" t="s">
        <v>17</v>
      </c>
      <c r="L7" s="87"/>
      <c r="N7" s="77" t="s">
        <v>2</v>
      </c>
      <c r="O7" s="88"/>
    </row>
    <row r="8" spans="2:18" ht="29.25" customHeight="1" x14ac:dyDescent="0.25">
      <c r="B8" s="66" t="s">
        <v>74</v>
      </c>
      <c r="C8" s="70" t="s">
        <v>35</v>
      </c>
      <c r="D8" s="2"/>
      <c r="E8" s="66" t="s">
        <v>11</v>
      </c>
      <c r="F8" s="78">
        <f>+Hoja2!$B$2</f>
        <v>464378823</v>
      </c>
      <c r="G8" s="2"/>
      <c r="H8" s="11" t="s">
        <v>40</v>
      </c>
      <c r="I8" s="21">
        <f>+'EJECUCIÓN GRP DE GASTO '!L34</f>
        <v>110156201.61</v>
      </c>
      <c r="K8" s="11" t="s">
        <v>47</v>
      </c>
      <c r="L8" s="39">
        <f>+GEO!J19</f>
        <v>279900884.10000002</v>
      </c>
      <c r="N8" s="68" t="s">
        <v>13</v>
      </c>
      <c r="O8" s="89">
        <v>70462264.150000006</v>
      </c>
      <c r="P8" s="3"/>
      <c r="Q8" s="18"/>
    </row>
    <row r="9" spans="2:18" ht="29.25" customHeight="1" x14ac:dyDescent="0.25">
      <c r="B9" s="67"/>
      <c r="C9" s="71"/>
      <c r="D9" s="2"/>
      <c r="E9" s="67"/>
      <c r="F9" s="80"/>
      <c r="G9" s="2"/>
      <c r="H9" s="11" t="s">
        <v>41</v>
      </c>
      <c r="I9" s="21">
        <f>+'EJECUCIÓN GRP DE GASTO '!L35</f>
        <v>53699790.57</v>
      </c>
      <c r="K9" s="11" t="s">
        <v>48</v>
      </c>
      <c r="L9" s="39">
        <f>+GEO!J20</f>
        <v>17669350.539999999</v>
      </c>
      <c r="N9" s="68"/>
      <c r="O9" s="89"/>
    </row>
    <row r="10" spans="2:18" ht="29.25" customHeight="1" x14ac:dyDescent="0.25">
      <c r="B10" s="66" t="s">
        <v>34</v>
      </c>
      <c r="C10" s="70" t="s">
        <v>75</v>
      </c>
      <c r="D10" s="2"/>
      <c r="E10" s="66" t="s">
        <v>5</v>
      </c>
      <c r="F10" s="78">
        <f>+Hoja2!$B$4</f>
        <v>297570234.64000005</v>
      </c>
      <c r="G10" s="2"/>
      <c r="H10" s="11" t="s">
        <v>42</v>
      </c>
      <c r="I10" s="21">
        <f>+'EJECUCIÓN GRP DE GASTO '!L36</f>
        <v>7987317.0099999998</v>
      </c>
      <c r="K10" s="11" t="s">
        <v>27</v>
      </c>
      <c r="L10" s="13" t="s">
        <v>24</v>
      </c>
      <c r="N10" s="68" t="s">
        <v>14</v>
      </c>
      <c r="O10" s="89">
        <v>10037460.130000001</v>
      </c>
      <c r="Q10" s="103"/>
      <c r="R10" s="104"/>
    </row>
    <row r="11" spans="2:18" ht="29.25" customHeight="1" x14ac:dyDescent="0.25">
      <c r="B11" s="74"/>
      <c r="C11" s="81"/>
      <c r="D11" s="2"/>
      <c r="E11" s="74"/>
      <c r="F11" s="79"/>
      <c r="G11" s="2"/>
      <c r="H11" s="23" t="s">
        <v>43</v>
      </c>
      <c r="I11" s="21">
        <f>+'EJECUCIÓN GRP DE GASTO '!L37</f>
        <v>5645153.4500000002</v>
      </c>
      <c r="K11" s="11" t="s">
        <v>27</v>
      </c>
      <c r="L11" s="13" t="s">
        <v>24</v>
      </c>
      <c r="N11" s="68"/>
      <c r="O11" s="89"/>
      <c r="Q11" s="103"/>
      <c r="R11" s="104"/>
    </row>
    <row r="12" spans="2:18" ht="29.25" customHeight="1" x14ac:dyDescent="0.25">
      <c r="B12" s="74"/>
      <c r="C12" s="81"/>
      <c r="D12" s="2"/>
      <c r="E12" s="74"/>
      <c r="F12" s="79"/>
      <c r="G12" s="2"/>
      <c r="H12" s="11" t="s">
        <v>44</v>
      </c>
      <c r="I12" s="21">
        <f>+'EJECUCIÓN GRP DE GASTO '!L38</f>
        <v>118103859.73999999</v>
      </c>
      <c r="K12" s="11"/>
      <c r="L12" s="13"/>
      <c r="N12" s="68"/>
      <c r="O12" s="89"/>
      <c r="Q12" s="103"/>
      <c r="R12" s="104"/>
    </row>
    <row r="13" spans="2:18" ht="29.25" customHeight="1" thickBot="1" x14ac:dyDescent="0.3">
      <c r="B13" s="67"/>
      <c r="C13" s="71"/>
      <c r="D13" s="2"/>
      <c r="E13" s="67"/>
      <c r="F13" s="80"/>
      <c r="G13" s="2"/>
      <c r="H13" s="29" t="s">
        <v>45</v>
      </c>
      <c r="I13" s="21">
        <f>+'EJECUCIÓN GRP DE GASTO '!L39</f>
        <v>1977912.26</v>
      </c>
      <c r="K13" s="11" t="s">
        <v>28</v>
      </c>
      <c r="L13" s="13" t="s">
        <v>24</v>
      </c>
      <c r="N13" s="68"/>
      <c r="O13" s="89"/>
      <c r="Q13" s="103"/>
      <c r="R13" s="105"/>
    </row>
    <row r="14" spans="2:18" ht="9" customHeight="1" thickBot="1" x14ac:dyDescent="0.3">
      <c r="B14" s="66" t="s">
        <v>36</v>
      </c>
      <c r="C14" s="70"/>
      <c r="D14" s="2"/>
      <c r="E14" s="66" t="s">
        <v>12</v>
      </c>
      <c r="F14" s="64">
        <f>+Hoja2!$B$6</f>
        <v>0.64079199976782764</v>
      </c>
      <c r="G14" s="2"/>
      <c r="H14" s="4"/>
      <c r="I14" s="17"/>
      <c r="K14" s="56"/>
      <c r="L14" s="57"/>
      <c r="N14" s="68" t="s">
        <v>15</v>
      </c>
      <c r="O14" s="90">
        <f>+O10/O8</f>
        <v>0.14245156966049607</v>
      </c>
    </row>
    <row r="15" spans="2:18" ht="39" customHeight="1" x14ac:dyDescent="0.25">
      <c r="B15" s="67"/>
      <c r="C15" s="71"/>
      <c r="D15" s="2"/>
      <c r="E15" s="67"/>
      <c r="F15" s="65"/>
      <c r="G15" s="2"/>
      <c r="H15" s="72" t="s">
        <v>21</v>
      </c>
      <c r="I15" s="73"/>
      <c r="K15" s="56"/>
      <c r="L15" s="57"/>
      <c r="N15" s="68"/>
      <c r="O15" s="90"/>
    </row>
    <row r="16" spans="2:18" ht="16.5" customHeight="1" x14ac:dyDescent="0.25">
      <c r="B16" s="66" t="s">
        <v>37</v>
      </c>
      <c r="C16" s="70" t="s">
        <v>76</v>
      </c>
      <c r="D16" s="2"/>
      <c r="E16" s="4"/>
      <c r="F16" s="5"/>
      <c r="G16" s="2"/>
      <c r="H16" s="68" t="s">
        <v>46</v>
      </c>
      <c r="I16" s="60">
        <f>+F8</f>
        <v>464378823</v>
      </c>
      <c r="K16" s="56"/>
      <c r="L16" s="57"/>
      <c r="N16" s="8"/>
      <c r="O16" s="7"/>
    </row>
    <row r="17" spans="2:15" ht="41.25" customHeight="1" x14ac:dyDescent="0.25">
      <c r="B17" s="67"/>
      <c r="C17" s="71"/>
      <c r="D17" s="2"/>
      <c r="E17" s="6"/>
      <c r="F17" s="7"/>
      <c r="G17" s="2"/>
      <c r="H17" s="68"/>
      <c r="I17" s="69"/>
      <c r="K17" s="56"/>
      <c r="L17" s="57"/>
      <c r="N17" s="11" t="s">
        <v>32</v>
      </c>
      <c r="O17" s="46">
        <v>366</v>
      </c>
    </row>
    <row r="18" spans="2:15" ht="54" customHeight="1" x14ac:dyDescent="0.25">
      <c r="B18" s="12" t="s">
        <v>51</v>
      </c>
      <c r="C18" s="28" t="s">
        <v>38</v>
      </c>
      <c r="D18" s="2"/>
      <c r="E18" s="6"/>
      <c r="F18" s="7"/>
      <c r="G18" s="2"/>
      <c r="H18" s="11" t="s">
        <v>25</v>
      </c>
      <c r="I18" s="13" t="s">
        <v>24</v>
      </c>
      <c r="K18" s="56"/>
      <c r="L18" s="57"/>
      <c r="N18" s="11" t="s">
        <v>31</v>
      </c>
      <c r="O18" s="46" t="s">
        <v>78</v>
      </c>
    </row>
    <row r="19" spans="2:15" ht="33" customHeight="1" x14ac:dyDescent="0.25">
      <c r="B19" s="48" t="s">
        <v>39</v>
      </c>
      <c r="C19" s="50" t="s">
        <v>50</v>
      </c>
      <c r="D19" s="2"/>
      <c r="E19" s="52"/>
      <c r="F19" s="53"/>
      <c r="G19" s="2"/>
      <c r="H19" s="62" t="s">
        <v>26</v>
      </c>
      <c r="I19" s="60" t="s">
        <v>24</v>
      </c>
      <c r="K19" s="56"/>
      <c r="L19" s="57"/>
      <c r="N19" s="22" t="s">
        <v>23</v>
      </c>
      <c r="O19" s="46" t="s">
        <v>79</v>
      </c>
    </row>
    <row r="20" spans="2:15" ht="33.75" customHeight="1" thickBot="1" x14ac:dyDescent="0.3">
      <c r="B20" s="49"/>
      <c r="C20" s="51"/>
      <c r="D20" s="2"/>
      <c r="E20" s="54"/>
      <c r="F20" s="55"/>
      <c r="G20" s="2"/>
      <c r="H20" s="63"/>
      <c r="I20" s="61"/>
      <c r="K20" s="58"/>
      <c r="L20" s="59"/>
      <c r="N20" s="9" t="s">
        <v>22</v>
      </c>
      <c r="O20" s="47" t="s">
        <v>80</v>
      </c>
    </row>
    <row r="21" spans="2:15" ht="23.25" customHeight="1" thickBot="1" x14ac:dyDescent="0.3">
      <c r="B21" s="2"/>
      <c r="C21" s="2"/>
      <c r="D21" s="2"/>
      <c r="E21" s="2"/>
      <c r="F21" s="2"/>
      <c r="G21" s="2"/>
      <c r="H21" s="2"/>
      <c r="I21" s="2"/>
    </row>
    <row r="22" spans="2:15" ht="35.25" customHeight="1" thickBot="1" x14ac:dyDescent="0.3">
      <c r="B22" s="2"/>
      <c r="C22" s="2"/>
      <c r="D22" s="91" t="s">
        <v>4</v>
      </c>
      <c r="E22" s="92"/>
      <c r="F22" s="91" t="s">
        <v>3</v>
      </c>
      <c r="G22" s="92"/>
      <c r="H22" s="44" t="s">
        <v>5</v>
      </c>
      <c r="I22" s="45" t="s">
        <v>6</v>
      </c>
      <c r="K22" s="77" t="s">
        <v>81</v>
      </c>
      <c r="L22" s="114"/>
      <c r="M22" s="114"/>
      <c r="N22" s="115"/>
      <c r="O22" s="88"/>
    </row>
    <row r="23" spans="2:15" ht="51.75" customHeight="1" x14ac:dyDescent="0.25">
      <c r="B23" s="97" t="s">
        <v>66</v>
      </c>
      <c r="C23" s="24" t="s">
        <v>30</v>
      </c>
      <c r="D23" s="67" t="s">
        <v>49</v>
      </c>
      <c r="E23" s="94"/>
      <c r="F23" s="96">
        <f>+PROGRAMA!D27</f>
        <v>69561667</v>
      </c>
      <c r="G23" s="96"/>
      <c r="H23" s="42">
        <f>+PROGRAMA!F27</f>
        <v>38153790.490000002</v>
      </c>
      <c r="I23" s="43">
        <f>+H23/F23</f>
        <v>0.54848873144457566</v>
      </c>
      <c r="K23" s="48" t="s">
        <v>83</v>
      </c>
      <c r="L23" s="116"/>
      <c r="M23" s="116"/>
      <c r="N23" s="116"/>
      <c r="O23" s="117"/>
    </row>
    <row r="24" spans="2:15" ht="51.75" customHeight="1" x14ac:dyDescent="0.25">
      <c r="B24" s="98"/>
      <c r="C24" s="14" t="s">
        <v>54</v>
      </c>
      <c r="D24" s="68" t="s">
        <v>52</v>
      </c>
      <c r="E24" s="93"/>
      <c r="F24" s="95">
        <f>+PROGRAMA!D28</f>
        <v>74868662</v>
      </c>
      <c r="G24" s="95"/>
      <c r="H24" s="19">
        <f>+PROGRAMA!F28</f>
        <v>45145805.030000001</v>
      </c>
      <c r="I24" s="31">
        <f t="shared" ref="I24:I29" si="0">+H24/F24</f>
        <v>0.60300002462979774</v>
      </c>
      <c r="K24" s="48" t="s">
        <v>84</v>
      </c>
      <c r="L24" s="116"/>
      <c r="M24" s="116"/>
      <c r="N24" s="116"/>
      <c r="O24" s="117"/>
    </row>
    <row r="25" spans="2:15" ht="51.75" customHeight="1" x14ac:dyDescent="0.25">
      <c r="B25" s="98"/>
      <c r="C25" s="14" t="s">
        <v>55</v>
      </c>
      <c r="D25" s="68" t="s">
        <v>53</v>
      </c>
      <c r="E25" s="93"/>
      <c r="F25" s="95">
        <f>+PROGRAMA!D29</f>
        <v>98591180</v>
      </c>
      <c r="G25" s="95"/>
      <c r="H25" s="19">
        <f>+PROGRAMA!F29</f>
        <v>69850027.650000006</v>
      </c>
      <c r="I25" s="31">
        <f t="shared" si="0"/>
        <v>0.70848150564786838</v>
      </c>
      <c r="K25" s="108" t="s">
        <v>86</v>
      </c>
      <c r="L25" s="109"/>
      <c r="M25" s="109"/>
      <c r="N25" s="109"/>
      <c r="O25" s="110"/>
    </row>
    <row r="26" spans="2:15" ht="51.75" customHeight="1" x14ac:dyDescent="0.25">
      <c r="B26" s="98"/>
      <c r="C26" s="14" t="s">
        <v>56</v>
      </c>
      <c r="D26" s="68" t="s">
        <v>60</v>
      </c>
      <c r="E26" s="93"/>
      <c r="F26" s="95">
        <f>+PROGRAMA!D30</f>
        <v>46975951</v>
      </c>
      <c r="G26" s="95"/>
      <c r="H26" s="19">
        <f>+PROGRAMA!F30</f>
        <v>28886352.710000001</v>
      </c>
      <c r="I26" s="31">
        <f t="shared" si="0"/>
        <v>0.61491789085866511</v>
      </c>
      <c r="K26" s="108" t="s">
        <v>85</v>
      </c>
      <c r="L26" s="109"/>
      <c r="M26" s="109"/>
      <c r="N26" s="109"/>
      <c r="O26" s="110"/>
    </row>
    <row r="27" spans="2:15" ht="51.75" customHeight="1" x14ac:dyDescent="0.25">
      <c r="B27" s="98"/>
      <c r="C27" s="14" t="s">
        <v>57</v>
      </c>
      <c r="D27" s="68" t="s">
        <v>61</v>
      </c>
      <c r="E27" s="93"/>
      <c r="F27" s="95">
        <f>+PROGRAMA!D31</f>
        <v>32580835</v>
      </c>
      <c r="G27" s="95"/>
      <c r="H27" s="19">
        <f>+PROGRAMA!F31</f>
        <v>24003415.18</v>
      </c>
      <c r="I27" s="31">
        <f t="shared" si="0"/>
        <v>0.73673419296957854</v>
      </c>
      <c r="K27" s="108" t="s">
        <v>87</v>
      </c>
      <c r="L27" s="109"/>
      <c r="M27" s="109"/>
      <c r="N27" s="109"/>
      <c r="O27" s="110"/>
    </row>
    <row r="28" spans="2:15" ht="68.25" customHeight="1" x14ac:dyDescent="0.25">
      <c r="B28" s="98"/>
      <c r="C28" s="14" t="s">
        <v>58</v>
      </c>
      <c r="D28" s="68" t="s">
        <v>62</v>
      </c>
      <c r="E28" s="93"/>
      <c r="F28" s="95">
        <f>+PROGRAMA!D32</f>
        <v>31130344</v>
      </c>
      <c r="G28" s="95"/>
      <c r="H28" s="19">
        <f>+PROGRAMA!F32</f>
        <v>18694245.93</v>
      </c>
      <c r="I28" s="31">
        <f t="shared" si="0"/>
        <v>0.60051523780141969</v>
      </c>
      <c r="K28" s="111" t="s">
        <v>88</v>
      </c>
      <c r="L28" s="112"/>
      <c r="M28" s="112"/>
      <c r="N28" s="112"/>
      <c r="O28" s="113"/>
    </row>
    <row r="29" spans="2:15" ht="51.75" customHeight="1" thickBot="1" x14ac:dyDescent="0.3">
      <c r="B29" s="99"/>
      <c r="C29" s="25" t="s">
        <v>59</v>
      </c>
      <c r="D29" s="100" t="s">
        <v>63</v>
      </c>
      <c r="E29" s="101"/>
      <c r="F29" s="95">
        <f>+PROGRAMA!D33</f>
        <v>110670184</v>
      </c>
      <c r="G29" s="95"/>
      <c r="H29" s="19">
        <f>+PROGRAMA!F33</f>
        <v>72836597.650000006</v>
      </c>
      <c r="I29" s="32">
        <f t="shared" si="0"/>
        <v>0.65814110917173507</v>
      </c>
      <c r="K29" s="49" t="s">
        <v>82</v>
      </c>
      <c r="L29" s="106"/>
      <c r="M29" s="106"/>
      <c r="N29" s="106"/>
      <c r="O29" s="107"/>
    </row>
    <row r="30" spans="2:15" ht="15" customHeight="1" x14ac:dyDescent="0.25">
      <c r="K30" s="102"/>
      <c r="L30" s="102"/>
      <c r="M30" s="102"/>
      <c r="N30" s="102"/>
      <c r="O30" s="102"/>
    </row>
    <row r="31" spans="2:15" x14ac:dyDescent="0.25">
      <c r="K31" s="20"/>
    </row>
  </sheetData>
  <mergeCells count="65">
    <mergeCell ref="K30:O30"/>
    <mergeCell ref="Q10:Q13"/>
    <mergeCell ref="R10:R13"/>
    <mergeCell ref="K29:O29"/>
    <mergeCell ref="K25:O25"/>
    <mergeCell ref="K28:O28"/>
    <mergeCell ref="K22:O22"/>
    <mergeCell ref="K24:O24"/>
    <mergeCell ref="K23:O23"/>
    <mergeCell ref="K26:O26"/>
    <mergeCell ref="K27:O27"/>
    <mergeCell ref="B23:B29"/>
    <mergeCell ref="D28:E28"/>
    <mergeCell ref="F28:G28"/>
    <mergeCell ref="D29:E29"/>
    <mergeCell ref="F29:G29"/>
    <mergeCell ref="D26:E26"/>
    <mergeCell ref="D27:E27"/>
    <mergeCell ref="F26:G26"/>
    <mergeCell ref="F27:G27"/>
    <mergeCell ref="D22:E22"/>
    <mergeCell ref="F22:G22"/>
    <mergeCell ref="D25:E25"/>
    <mergeCell ref="D24:E24"/>
    <mergeCell ref="D23:E23"/>
    <mergeCell ref="F25:G25"/>
    <mergeCell ref="F24:G24"/>
    <mergeCell ref="F23:G23"/>
    <mergeCell ref="O8:O9"/>
    <mergeCell ref="N8:N9"/>
    <mergeCell ref="O10:O13"/>
    <mergeCell ref="N10:N13"/>
    <mergeCell ref="O14:O15"/>
    <mergeCell ref="N14:N15"/>
    <mergeCell ref="B2:O2"/>
    <mergeCell ref="B3:O3"/>
    <mergeCell ref="B4:O4"/>
    <mergeCell ref="K7:L7"/>
    <mergeCell ref="N7:O7"/>
    <mergeCell ref="B10:B13"/>
    <mergeCell ref="E7:F7"/>
    <mergeCell ref="B7:C7"/>
    <mergeCell ref="H7:I7"/>
    <mergeCell ref="F10:F13"/>
    <mergeCell ref="E10:E13"/>
    <mergeCell ref="C10:C13"/>
    <mergeCell ref="F8:F9"/>
    <mergeCell ref="E8:E9"/>
    <mergeCell ref="C8:C9"/>
    <mergeCell ref="B8:B9"/>
    <mergeCell ref="B19:B20"/>
    <mergeCell ref="C19:C20"/>
    <mergeCell ref="E19:F20"/>
    <mergeCell ref="K14:L20"/>
    <mergeCell ref="I19:I20"/>
    <mergeCell ref="H19:H20"/>
    <mergeCell ref="F14:F15"/>
    <mergeCell ref="E14:E15"/>
    <mergeCell ref="B14:B15"/>
    <mergeCell ref="H16:H17"/>
    <mergeCell ref="I16:I17"/>
    <mergeCell ref="C14:C15"/>
    <mergeCell ref="C16:C17"/>
    <mergeCell ref="B16:B17"/>
    <mergeCell ref="H15:I15"/>
  </mergeCells>
  <phoneticPr fontId="12" type="noConversion"/>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55" zoomScaleNormal="85" zoomScaleSheetLayoutView="55" workbookViewId="0">
      <selection activeCell="A3" sqref="A3:E5"/>
    </sheetView>
  </sheetViews>
  <sheetFormatPr baseColWidth="10" defaultRowHeight="17.25" x14ac:dyDescent="0.3"/>
  <cols>
    <col min="1" max="4" width="11.42578125" style="40"/>
    <col min="5" max="5" width="175" style="40" customWidth="1"/>
    <col min="6" max="13" width="11.42578125" style="40"/>
    <col min="14" max="14" width="11.85546875" style="40" customWidth="1"/>
    <col min="15" max="16384" width="11.42578125" style="40"/>
  </cols>
  <sheetData>
    <row r="1" spans="1:5" x14ac:dyDescent="0.3">
      <c r="A1" s="124" t="s">
        <v>29</v>
      </c>
      <c r="B1" s="125"/>
      <c r="C1" s="125"/>
      <c r="D1" s="126"/>
      <c r="E1" s="127"/>
    </row>
    <row r="2" spans="1:5" ht="90.75" customHeight="1" x14ac:dyDescent="0.3">
      <c r="A2" s="118" t="s">
        <v>69</v>
      </c>
      <c r="B2" s="119"/>
      <c r="C2" s="119"/>
      <c r="D2" s="119"/>
      <c r="E2" s="120"/>
    </row>
    <row r="3" spans="1:5" ht="309.75" customHeight="1" x14ac:dyDescent="0.3">
      <c r="A3" s="137" t="s">
        <v>73</v>
      </c>
      <c r="B3" s="138"/>
      <c r="C3" s="138"/>
      <c r="D3" s="138"/>
      <c r="E3" s="139"/>
    </row>
    <row r="4" spans="1:5" ht="409.5" customHeight="1" x14ac:dyDescent="0.3">
      <c r="A4" s="140"/>
      <c r="B4" s="141"/>
      <c r="C4" s="141"/>
      <c r="D4" s="141"/>
      <c r="E4" s="142"/>
    </row>
    <row r="5" spans="1:5" ht="375" customHeight="1" x14ac:dyDescent="0.3">
      <c r="A5" s="143"/>
      <c r="B5" s="144"/>
      <c r="C5" s="144"/>
      <c r="D5" s="144"/>
      <c r="E5" s="145"/>
    </row>
    <row r="6" spans="1:5" ht="408.75" customHeight="1" x14ac:dyDescent="0.3">
      <c r="A6" s="128" t="s">
        <v>70</v>
      </c>
      <c r="B6" s="129"/>
      <c r="C6" s="129"/>
      <c r="D6" s="129"/>
      <c r="E6" s="130"/>
    </row>
    <row r="7" spans="1:5" ht="409.5" customHeight="1" x14ac:dyDescent="0.3">
      <c r="A7" s="131"/>
      <c r="B7" s="132"/>
      <c r="C7" s="132"/>
      <c r="D7" s="132"/>
      <c r="E7" s="133"/>
    </row>
    <row r="8" spans="1:5" ht="140.25" customHeight="1" x14ac:dyDescent="0.3">
      <c r="A8" s="134"/>
      <c r="B8" s="135"/>
      <c r="C8" s="135"/>
      <c r="D8" s="135"/>
      <c r="E8" s="136"/>
    </row>
    <row r="9" spans="1:5" ht="408" customHeight="1" x14ac:dyDescent="0.3">
      <c r="A9" s="137" t="s">
        <v>68</v>
      </c>
      <c r="B9" s="138"/>
      <c r="C9" s="138"/>
      <c r="D9" s="138"/>
      <c r="E9" s="139"/>
    </row>
    <row r="10" spans="1:5" ht="102.75" customHeight="1" x14ac:dyDescent="0.3">
      <c r="A10" s="140"/>
      <c r="B10" s="141"/>
      <c r="C10" s="141"/>
      <c r="D10" s="141"/>
      <c r="E10" s="142"/>
    </row>
    <row r="11" spans="1:5" ht="408.75" customHeight="1" x14ac:dyDescent="0.3">
      <c r="A11" s="140"/>
      <c r="B11" s="141"/>
      <c r="C11" s="141"/>
      <c r="D11" s="141"/>
      <c r="E11" s="142"/>
    </row>
    <row r="12" spans="1:5" ht="199.5" customHeight="1" x14ac:dyDescent="0.3">
      <c r="A12" s="143"/>
      <c r="B12" s="144"/>
      <c r="C12" s="144"/>
      <c r="D12" s="144"/>
      <c r="E12" s="145"/>
    </row>
    <row r="13" spans="1:5" ht="200.25" hidden="1" customHeight="1" x14ac:dyDescent="0.3">
      <c r="A13" s="137" t="s">
        <v>67</v>
      </c>
      <c r="B13" s="138"/>
      <c r="C13" s="138"/>
      <c r="D13" s="138"/>
      <c r="E13" s="139"/>
    </row>
    <row r="14" spans="1:5" ht="39" customHeight="1" x14ac:dyDescent="0.3">
      <c r="A14" s="140"/>
      <c r="B14" s="141"/>
      <c r="C14" s="141"/>
      <c r="D14" s="141"/>
      <c r="E14" s="142"/>
    </row>
    <row r="15" spans="1:5" ht="319.5" customHeight="1" x14ac:dyDescent="0.3">
      <c r="A15" s="143"/>
      <c r="B15" s="144"/>
      <c r="C15" s="144"/>
      <c r="D15" s="144"/>
      <c r="E15" s="145"/>
    </row>
    <row r="16" spans="1:5" ht="129" customHeight="1" x14ac:dyDescent="0.3">
      <c r="A16" s="118" t="s">
        <v>72</v>
      </c>
      <c r="B16" s="119"/>
      <c r="C16" s="119"/>
      <c r="D16" s="119"/>
      <c r="E16" s="120"/>
    </row>
    <row r="17" spans="1:5" ht="130.5" customHeight="1" thickBot="1" x14ac:dyDescent="0.35">
      <c r="A17" s="121" t="s">
        <v>71</v>
      </c>
      <c r="B17" s="122"/>
      <c r="C17" s="122"/>
      <c r="D17" s="122"/>
      <c r="E17" s="123"/>
    </row>
    <row r="18" spans="1:5" ht="408" customHeight="1" x14ac:dyDescent="0.3"/>
  </sheetData>
  <mergeCells count="8">
    <mergeCell ref="A16:E16"/>
    <mergeCell ref="A17:E17"/>
    <mergeCell ref="A1:E1"/>
    <mergeCell ref="A2:E2"/>
    <mergeCell ref="A6:E8"/>
    <mergeCell ref="A3:E5"/>
    <mergeCell ref="A9:E12"/>
    <mergeCell ref="A13:E15"/>
  </mergeCells>
  <printOptions horizontalCentered="1"/>
  <pageMargins left="0" right="0" top="0.74803149606299213" bottom="0.74803149606299213" header="0.31496062992125984" footer="0.31496062992125984"/>
  <pageSetup scale="16" orientation="landscape" r:id="rId1"/>
  <rowBreaks count="1" manualBreakCount="1">
    <brk id="1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3">
        <v>73850758.769999996</v>
      </c>
    </row>
    <row r="2" spans="1:2" ht="38.25" x14ac:dyDescent="0.25">
      <c r="A2" s="11" t="s">
        <v>19</v>
      </c>
      <c r="B2" s="13">
        <v>2497324.86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D14" sqref="D14"/>
    </sheetView>
  </sheetViews>
  <sheetFormatPr baseColWidth="10" defaultRowHeight="15" x14ac:dyDescent="0.25"/>
  <cols>
    <col min="1" max="1" width="34.42578125" bestFit="1" customWidth="1"/>
    <col min="2" max="2" width="15.140625" bestFit="1" customWidth="1"/>
  </cols>
  <sheetData>
    <row r="2" spans="1:2" x14ac:dyDescent="0.25">
      <c r="A2" s="66" t="s">
        <v>0</v>
      </c>
      <c r="B2" s="146">
        <f>+PROGRAMA!D34</f>
        <v>464378823</v>
      </c>
    </row>
    <row r="3" spans="1:2" x14ac:dyDescent="0.25">
      <c r="A3" s="67"/>
      <c r="B3" s="147"/>
    </row>
    <row r="4" spans="1:2" x14ac:dyDescent="0.25">
      <c r="A4" s="66" t="s">
        <v>9</v>
      </c>
      <c r="B4" s="148">
        <f>+PROGRAMA!F34</f>
        <v>297570234.64000005</v>
      </c>
    </row>
    <row r="5" spans="1:2" x14ac:dyDescent="0.25">
      <c r="A5" s="67"/>
      <c r="B5" s="149"/>
    </row>
    <row r="6" spans="1:2" x14ac:dyDescent="0.25">
      <c r="A6" s="66" t="s">
        <v>10</v>
      </c>
      <c r="B6" s="150">
        <f>+PROGRAMA!G34</f>
        <v>0.64079199976782764</v>
      </c>
    </row>
    <row r="7" spans="1:2" x14ac:dyDescent="0.25">
      <c r="A7" s="67"/>
      <c r="B7" s="151"/>
    </row>
  </sheetData>
  <mergeCells count="6">
    <mergeCell ref="A2:A3"/>
    <mergeCell ref="B2:B3"/>
    <mergeCell ref="A4:A5"/>
    <mergeCell ref="B4:B5"/>
    <mergeCell ref="A6:A7"/>
    <mergeCell ref="B6:B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V26"/>
  <sheetViews>
    <sheetView topLeftCell="K2" zoomScaleNormal="100" workbookViewId="0">
      <selection activeCell="V27" sqref="V27"/>
    </sheetView>
  </sheetViews>
  <sheetFormatPr baseColWidth="10" defaultRowHeight="15" x14ac:dyDescent="0.25"/>
  <cols>
    <col min="14" max="14" width="16.140625" bestFit="1" customWidth="1"/>
    <col min="22" max="22" width="15.140625" bestFit="1" customWidth="1"/>
  </cols>
  <sheetData>
    <row r="26" spans="22:22" x14ac:dyDescent="0.25">
      <c r="V26" s="35">
        <v>297570234.63999999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34:L40"/>
  <sheetViews>
    <sheetView topLeftCell="A13" zoomScale="85" zoomScaleNormal="85" workbookViewId="0">
      <selection activeCell="L39" sqref="L39"/>
    </sheetView>
  </sheetViews>
  <sheetFormatPr baseColWidth="10" defaultRowHeight="15" x14ac:dyDescent="0.25"/>
  <cols>
    <col min="11" max="11" width="11.28515625" bestFit="1" customWidth="1"/>
    <col min="12" max="12" width="17.85546875" bestFit="1" customWidth="1"/>
  </cols>
  <sheetData>
    <row r="34" spans="11:12" ht="51" x14ac:dyDescent="0.25">
      <c r="K34" s="11" t="s">
        <v>40</v>
      </c>
      <c r="L34" s="21">
        <v>110156201.61</v>
      </c>
    </row>
    <row r="35" spans="11:12" ht="38.25" x14ac:dyDescent="0.25">
      <c r="K35" s="11" t="s">
        <v>41</v>
      </c>
      <c r="L35" s="21">
        <v>53699790.57</v>
      </c>
    </row>
    <row r="36" spans="11:12" ht="51" x14ac:dyDescent="0.25">
      <c r="K36" s="11" t="s">
        <v>42</v>
      </c>
      <c r="L36" s="21">
        <v>7987317.0099999998</v>
      </c>
    </row>
    <row r="37" spans="11:12" ht="51" x14ac:dyDescent="0.25">
      <c r="K37" s="23" t="s">
        <v>43</v>
      </c>
      <c r="L37" s="34">
        <v>5645153.4500000002</v>
      </c>
    </row>
    <row r="38" spans="11:12" ht="51" x14ac:dyDescent="0.25">
      <c r="K38" s="11" t="s">
        <v>44</v>
      </c>
      <c r="L38" s="21">
        <v>118103859.73999999</v>
      </c>
    </row>
    <row r="39" spans="11:12" ht="39" thickBot="1" x14ac:dyDescent="0.3">
      <c r="K39" s="29" t="s">
        <v>45</v>
      </c>
      <c r="L39" s="30">
        <v>1977912.26</v>
      </c>
    </row>
    <row r="40" spans="11:12" x14ac:dyDescent="0.25">
      <c r="L40" s="41">
        <f>SUM(L34:L39)</f>
        <v>297570234.63999999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9:J20"/>
  <sheetViews>
    <sheetView zoomScale="85" zoomScaleNormal="85" workbookViewId="0">
      <selection activeCell="J19" sqref="J19:J20"/>
    </sheetView>
  </sheetViews>
  <sheetFormatPr baseColWidth="10" defaultRowHeight="15" x14ac:dyDescent="0.25"/>
  <cols>
    <col min="10" max="10" width="20.42578125" customWidth="1"/>
  </cols>
  <sheetData>
    <row r="19" spans="9:10" x14ac:dyDescent="0.25">
      <c r="I19" t="s">
        <v>64</v>
      </c>
      <c r="J19" s="35">
        <v>279900884.10000002</v>
      </c>
    </row>
    <row r="20" spans="9:10" x14ac:dyDescent="0.25">
      <c r="I20" t="s">
        <v>65</v>
      </c>
      <c r="J20" s="35">
        <v>17669350.539999999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43:G48"/>
  <sheetViews>
    <sheetView topLeftCell="A16" zoomScaleNormal="100" workbookViewId="0">
      <selection activeCell="I49" sqref="I49"/>
    </sheetView>
  </sheetViews>
  <sheetFormatPr baseColWidth="10" defaultRowHeight="15" x14ac:dyDescent="0.25"/>
  <cols>
    <col min="6" max="6" width="48.42578125" bestFit="1" customWidth="1"/>
    <col min="7" max="7" width="16.42578125" bestFit="1" customWidth="1"/>
  </cols>
  <sheetData>
    <row r="43" spans="6:7" x14ac:dyDescent="0.25">
      <c r="F43" s="68" t="s">
        <v>13</v>
      </c>
      <c r="G43" s="89">
        <v>110079771.51000001</v>
      </c>
    </row>
    <row r="44" spans="6:7" x14ac:dyDescent="0.25">
      <c r="F44" s="68"/>
      <c r="G44" s="89"/>
    </row>
    <row r="45" spans="6:7" x14ac:dyDescent="0.25">
      <c r="F45" s="68" t="s">
        <v>14</v>
      </c>
      <c r="G45" s="89">
        <v>16543298.810000001</v>
      </c>
    </row>
    <row r="46" spans="6:7" x14ac:dyDescent="0.25">
      <c r="F46" s="68"/>
      <c r="G46" s="89"/>
    </row>
    <row r="47" spans="6:7" x14ac:dyDescent="0.25">
      <c r="F47" s="68"/>
      <c r="G47" s="89"/>
    </row>
    <row r="48" spans="6:7" x14ac:dyDescent="0.25">
      <c r="F48" s="68"/>
      <c r="G48" s="89"/>
    </row>
  </sheetData>
  <mergeCells count="4">
    <mergeCell ref="F43:F44"/>
    <mergeCell ref="G43:G44"/>
    <mergeCell ref="F45:F48"/>
    <mergeCell ref="G45:G4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5:G34"/>
  <sheetViews>
    <sheetView topLeftCell="A7" workbookViewId="0">
      <selection activeCell="F34" sqref="F34"/>
    </sheetView>
  </sheetViews>
  <sheetFormatPr baseColWidth="10" defaultRowHeight="15" x14ac:dyDescent="0.25"/>
  <cols>
    <col min="2" max="2" width="8.42578125" customWidth="1"/>
    <col min="3" max="3" width="17" customWidth="1"/>
    <col min="4" max="4" width="15.140625" bestFit="1" customWidth="1"/>
    <col min="6" max="6" width="16.5703125" customWidth="1"/>
  </cols>
  <sheetData>
    <row r="25" spans="3:7" ht="15.75" thickBot="1" x14ac:dyDescent="0.3"/>
    <row r="26" spans="3:7" ht="39" thickBot="1" x14ac:dyDescent="0.3">
      <c r="D26" s="36" t="s">
        <v>3</v>
      </c>
      <c r="E26" s="36"/>
      <c r="F26" s="33" t="s">
        <v>5</v>
      </c>
      <c r="G26" s="26" t="s">
        <v>6</v>
      </c>
    </row>
    <row r="27" spans="3:7" x14ac:dyDescent="0.25">
      <c r="C27" s="24" t="s">
        <v>30</v>
      </c>
      <c r="D27" s="95">
        <v>69561667</v>
      </c>
      <c r="E27" s="95"/>
      <c r="F27" s="19">
        <v>38153790.490000002</v>
      </c>
      <c r="G27" s="31">
        <f>+F27/D27</f>
        <v>0.54848873144457566</v>
      </c>
    </row>
    <row r="28" spans="3:7" x14ac:dyDescent="0.25">
      <c r="C28" s="14" t="s">
        <v>54</v>
      </c>
      <c r="D28" s="95">
        <v>74868662</v>
      </c>
      <c r="E28" s="95"/>
      <c r="F28" s="19">
        <v>45145805.030000001</v>
      </c>
      <c r="G28" s="31">
        <f t="shared" ref="G28:G33" si="0">+F28/D28</f>
        <v>0.60300002462979774</v>
      </c>
    </row>
    <row r="29" spans="3:7" x14ac:dyDescent="0.25">
      <c r="C29" s="14" t="s">
        <v>55</v>
      </c>
      <c r="D29" s="95">
        <v>98591180</v>
      </c>
      <c r="E29" s="95"/>
      <c r="F29" s="19">
        <v>69850027.650000006</v>
      </c>
      <c r="G29" s="31">
        <f t="shared" si="0"/>
        <v>0.70848150564786838</v>
      </c>
    </row>
    <row r="30" spans="3:7" x14ac:dyDescent="0.25">
      <c r="C30" s="14" t="s">
        <v>56</v>
      </c>
      <c r="D30" s="95">
        <v>46975951</v>
      </c>
      <c r="E30" s="95"/>
      <c r="F30" s="19">
        <v>28886352.710000001</v>
      </c>
      <c r="G30" s="31">
        <f t="shared" si="0"/>
        <v>0.61491789085866511</v>
      </c>
    </row>
    <row r="31" spans="3:7" x14ac:dyDescent="0.25">
      <c r="C31" s="14" t="s">
        <v>57</v>
      </c>
      <c r="D31" s="95">
        <v>32580835</v>
      </c>
      <c r="E31" s="95"/>
      <c r="F31" s="19">
        <v>24003415.18</v>
      </c>
      <c r="G31" s="31">
        <f t="shared" si="0"/>
        <v>0.73673419296957854</v>
      </c>
    </row>
    <row r="32" spans="3:7" x14ac:dyDescent="0.25">
      <c r="C32" s="14" t="s">
        <v>58</v>
      </c>
      <c r="D32" s="95">
        <v>31130344</v>
      </c>
      <c r="E32" s="95"/>
      <c r="F32" s="19">
        <v>18694245.93</v>
      </c>
      <c r="G32" s="31">
        <f t="shared" si="0"/>
        <v>0.60051523780141969</v>
      </c>
    </row>
    <row r="33" spans="3:7" ht="15.75" thickBot="1" x14ac:dyDescent="0.3">
      <c r="C33" s="25" t="s">
        <v>59</v>
      </c>
      <c r="D33" s="152">
        <v>110670184</v>
      </c>
      <c r="E33" s="152"/>
      <c r="F33" s="27">
        <v>72836597.650000006</v>
      </c>
      <c r="G33" s="31">
        <f t="shared" si="0"/>
        <v>0.65814110917173507</v>
      </c>
    </row>
    <row r="34" spans="3:7" x14ac:dyDescent="0.25">
      <c r="D34" s="37">
        <f>SUM(D27:E33)</f>
        <v>464378823</v>
      </c>
      <c r="F34" s="37">
        <f>SUM(F27:F33)</f>
        <v>297570234.64000005</v>
      </c>
      <c r="G34" s="38">
        <f>+F34/D34</f>
        <v>0.64079199976782764</v>
      </c>
    </row>
  </sheetData>
  <mergeCells count="7">
    <mergeCell ref="D33:E33"/>
    <mergeCell ref="D27:E27"/>
    <mergeCell ref="D28:E28"/>
    <mergeCell ref="D29:E29"/>
    <mergeCell ref="D30:E30"/>
    <mergeCell ref="D31:E31"/>
    <mergeCell ref="D32:E3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12B19548-EF62-4441-AC26-B10FF5F55CB8}">
  <ds:schemaRefs>
    <ds:schemaRef ds:uri="http://purl.org/dc/dcmitype/"/>
    <ds:schemaRef ds:uri="http://purl.org/dc/elements/1.1/"/>
    <ds:schemaRef ds:uri="http://purl.org/dc/terms/"/>
    <ds:schemaRef ds:uri="efcf9931-6988-4c26-989d-90fd7d9d6177"/>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2de3127d-b50e-4c29-b846-9213acea4d89"/>
    <ds:schemaRef ds:uri="http://schemas.microsoft.com/office/2006/metadata/properties"/>
  </ds:schemaRefs>
</ds:datastoreItem>
</file>

<file path=customXml/itemProps3.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Tablero</vt:lpstr>
      <vt:lpstr>PLANIFICACIÓN</vt:lpstr>
      <vt:lpstr>Hoja3</vt:lpstr>
      <vt:lpstr>Hoja2</vt:lpstr>
      <vt:lpstr>GESTIÓN DE PRESUPUESTO</vt:lpstr>
      <vt:lpstr>EJECUCIÓN GRP DE GASTO </vt:lpstr>
      <vt:lpstr>GEO</vt:lpstr>
      <vt:lpstr>PAGO DE SALARIOS</vt:lpstr>
      <vt:lpstr>PROGRAMA</vt:lpstr>
      <vt:lpstr>PLANIFICACIÓN!Área_de_impresión</vt:lpstr>
      <vt:lpstr>Tablero!Área_de_impresión</vt:lpstr>
      <vt:lpstr>PLANIFICACIÓN!Títulos_a_imprimir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Josè Horacio Castillo Garcia</cp:lastModifiedBy>
  <cp:lastPrinted>2023-04-18T16:10:06Z</cp:lastPrinted>
  <dcterms:created xsi:type="dcterms:W3CDTF">2023-02-11T22:01:01Z</dcterms:created>
  <dcterms:modified xsi:type="dcterms:W3CDTF">2023-10-05T14:54:33Z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